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10.10.11\обмен экономика\ОТДЕЛ РАЗВИТИЯ ПРЕДПРИНИМАТЕЛЬСТВА\1.7. СОНКО_\1. ОТЧЕТЫ\ПОЛУГОДИЕ\2023 год\за 2023 год\СВОД информации\"/>
    </mc:Choice>
  </mc:AlternateContent>
  <xr:revisionPtr revIDLastSave="0" documentId="13_ncr:1_{EEFDCE0E-26E2-4D71-9D07-889A21B31A44}" xr6:coauthVersionLast="47" xr6:coauthVersionMax="47" xr10:uidLastSave="{00000000-0000-0000-0000-000000000000}"/>
  <bookViews>
    <workbookView xWindow="2235" yWindow="60" windowWidth="28215" windowHeight="15600" tabRatio="744" firstSheet="7" activeTab="11" xr2:uid="{00000000-000D-0000-FFFF-FFFF00000000}"/>
  </bookViews>
  <sheets>
    <sheet name="Титул" sheetId="1" r:id="rId1"/>
    <sheet name="Раздел I" sheetId="2" r:id="rId2"/>
    <sheet name="II Целевые показатели" sheetId="3" r:id="rId3"/>
    <sheet name="III Количество поставщиков" sheetId="4" r:id="rId4"/>
    <sheet name="IV Механизмы передачи" sheetId="5" r:id="rId5"/>
    <sheet name="V Перечень услуг" sheetId="6" r:id="rId6"/>
    <sheet name="VI Факты получения" sheetId="7" r:id="rId7"/>
    <sheet name="VII Имущественная под-ка СОНКО" sheetId="8" r:id="rId8"/>
    <sheet name="VIII Имущественная поддержка СП" sheetId="9" r:id="rId9"/>
    <sheet name="IX Образовательная под-ка" sheetId="10" r:id="rId10"/>
    <sheet name="X НОК" sheetId="11" r:id="rId11"/>
    <sheet name="XI Поддержка СП рег. проекты" sheetId="15" r:id="rId12"/>
    <sheet name="XII Поддержка СП иные напр." sheetId="16" r:id="rId13"/>
    <sheet name="Контакты" sheetId="12" r:id="rId14"/>
    <sheet name="Комментарии" sheetId="13" r:id="rId15"/>
    <sheet name="Список" sheetId="14" state="hidden" r:id="rId16"/>
  </sheets>
  <externalReferences>
    <externalReference r:id="rId17"/>
    <externalReference r:id="rId18"/>
  </externalReferences>
  <definedNames>
    <definedName name="Print_Titles" localSheetId="2">'II Целевые показатели'!$4:$7</definedName>
    <definedName name="Print_Titles" localSheetId="3">'III Количество поставщиков'!$3:$6</definedName>
    <definedName name="Print_Titles" localSheetId="4">'IV Механизмы передачи'!$4:$6</definedName>
    <definedName name="Print_Titles" localSheetId="5">'V Перечень услуг'!$5:$8</definedName>
    <definedName name="Print_Titles" localSheetId="6">'VI Факты получения'!$5:$6</definedName>
    <definedName name="Print_Titles" localSheetId="14">Комментарии!$4:$4</definedName>
    <definedName name="Print_Titles" localSheetId="1">'Раздел I'!$4:$6</definedName>
    <definedName name="Год" localSheetId="14">[1]Список!$E$1:$E$14</definedName>
    <definedName name="Год" localSheetId="1">[1]Список!$E$1:$E$14</definedName>
    <definedName name="Год">Список!$E$1:$E$14</definedName>
    <definedName name="Годы" localSheetId="14">[1]Список!$B$1:$B$14</definedName>
    <definedName name="Годы" localSheetId="1">[1]Список!$B$1:$B$14</definedName>
    <definedName name="Годы">Список!$B$1:$B$14</definedName>
    <definedName name="Дата" localSheetId="14">[1]Список!$D$1:$D$57</definedName>
    <definedName name="Дата" localSheetId="1">[1]Список!$D$1:$D$57</definedName>
    <definedName name="Дата">Список!$D$1:$D$57</definedName>
    <definedName name="Месяцы" localSheetId="14">[1]Список!$A$1:$A$4</definedName>
    <definedName name="Месяцы" localSheetId="1">[1]Список!$A$1:$A$4</definedName>
    <definedName name="Месяцы">Список!$A$1:$A$4</definedName>
    <definedName name="МО" localSheetId="14">[1]Список!$C$1:$C$22</definedName>
    <definedName name="МО" localSheetId="1">[1]Список!$C$1:$C$22</definedName>
    <definedName name="МО">Список!$C$1:$C$22</definedName>
    <definedName name="_xlnm.Print_Area" localSheetId="2">'II Целевые показатели'!$A$1:$E$102</definedName>
    <definedName name="_xlnm.Print_Area" localSheetId="3">'III Количество поставщиков'!$A$1:$H$31</definedName>
    <definedName name="_xlnm.Print_Area" localSheetId="5">'V Перечень услуг'!$A$1:$I$63</definedName>
    <definedName name="_xlnm.Print_Area" localSheetId="7">'VII Имущественная под-ка СОНКО'!$A$1:$K$55</definedName>
    <definedName name="_xlnm.Print_Area" localSheetId="8">'VIII Имущественная поддержка СП'!$A$1:$Z$70</definedName>
    <definedName name="_xlnm.Print_Area" localSheetId="11">'XI Поддержка СП рег. проекты'!$A$1:$L$17</definedName>
    <definedName name="_xlnm.Print_Area" localSheetId="12">'XII Поддержка СП иные напр.'!$A$1:$L$21</definedName>
    <definedName name="_xlnm.Print_Area" localSheetId="13">Контакты!$A$1:$F$16</definedName>
    <definedName name="_xlnm.Print_Area" localSheetId="1">'Раздел I'!$A$1:$D$213</definedName>
    <definedName name="Перечень" localSheetId="14">[1]Список!$G$1:$G$2</definedName>
    <definedName name="Перечень" localSheetId="1">[1]Список!$G$1:$G$2</definedName>
    <definedName name="Перечень">Список!$G$1:$G$3</definedName>
    <definedName name="Период">Список!$H$1:$H$49</definedName>
    <definedName name="Список" localSheetId="10">[2]Список!$A$1:$A$2</definedName>
    <definedName name="Список" localSheetId="14">[1]Список!$F$1:$F$2</definedName>
    <definedName name="Список" localSheetId="13">[2]Список!$A$1:$A$2</definedName>
    <definedName name="Список" localSheetId="1">[1]Список!$F$1:$F$2</definedName>
    <definedName name="Список">Список!$F$1:$F$2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2" l="1"/>
  <c r="D38" i="2"/>
  <c r="D7" i="8"/>
  <c r="D15" i="10"/>
  <c r="D11" i="10"/>
  <c r="D16" i="10"/>
  <c r="G9" i="15" l="1"/>
  <c r="G10" i="15"/>
  <c r="G8" i="15"/>
  <c r="E86" i="3" l="1"/>
  <c r="D41" i="2" l="1"/>
  <c r="D41" i="8" l="1"/>
  <c r="D33" i="8"/>
  <c r="D24" i="8"/>
  <c r="D22" i="8"/>
  <c r="D23" i="8"/>
  <c r="H28" i="6"/>
  <c r="D22" i="9" l="1"/>
  <c r="D52" i="9" l="1"/>
  <c r="D53" i="9"/>
  <c r="D44" i="9"/>
  <c r="D36" i="9"/>
  <c r="D21" i="9"/>
  <c r="D20" i="9"/>
  <c r="I21" i="9"/>
  <c r="E17" i="9"/>
  <c r="D17" i="9"/>
  <c r="D16" i="9"/>
  <c r="D14" i="9"/>
  <c r="D13" i="9"/>
  <c r="L17" i="9"/>
  <c r="K17" i="9"/>
  <c r="J17" i="9"/>
  <c r="I17" i="9"/>
  <c r="H17" i="9"/>
  <c r="G17" i="9"/>
  <c r="F17" i="9"/>
  <c r="D11" i="9"/>
  <c r="D10" i="9"/>
  <c r="L11" i="9"/>
  <c r="K11" i="9"/>
  <c r="J11" i="9"/>
  <c r="I11" i="9"/>
  <c r="H11" i="9"/>
  <c r="G11" i="9"/>
  <c r="F11" i="9"/>
  <c r="E11" i="9"/>
  <c r="D8" i="9"/>
  <c r="D7" i="9"/>
  <c r="D40" i="8" l="1"/>
  <c r="D39" i="8"/>
  <c r="D38" i="8"/>
  <c r="D36" i="8"/>
  <c r="D35" i="8"/>
  <c r="D34" i="8"/>
  <c r="D31" i="8" l="1"/>
  <c r="D30" i="8"/>
  <c r="D21" i="8"/>
  <c r="D19" i="8"/>
  <c r="D20" i="8"/>
  <c r="D18" i="8"/>
  <c r="D16" i="8"/>
  <c r="D17" i="8"/>
  <c r="D14" i="8"/>
  <c r="D13" i="8"/>
  <c r="D11" i="8"/>
  <c r="D10" i="8"/>
  <c r="D8" i="8"/>
  <c r="D9" i="8"/>
  <c r="E16" i="12"/>
  <c r="E15" i="12"/>
  <c r="E14" i="12"/>
  <c r="E13" i="12"/>
  <c r="G20" i="16" l="1"/>
  <c r="G19" i="16"/>
  <c r="G18" i="16"/>
  <c r="G17" i="16"/>
  <c r="G16" i="16"/>
  <c r="G15" i="16"/>
  <c r="G14" i="16"/>
  <c r="G13" i="16"/>
  <c r="G12" i="16"/>
  <c r="G11" i="16"/>
  <c r="G10" i="16"/>
  <c r="G9" i="16"/>
  <c r="G8" i="16"/>
  <c r="G15" i="15" l="1"/>
  <c r="G13" i="15"/>
  <c r="G12" i="15"/>
  <c r="C30" i="11" l="1"/>
  <c r="C29" i="11"/>
  <c r="C28" i="11"/>
  <c r="C27" i="11"/>
  <c r="C26" i="11"/>
  <c r="C25" i="11"/>
  <c r="C24" i="11"/>
  <c r="C23" i="11"/>
  <c r="C22" i="11"/>
  <c r="C21" i="11"/>
  <c r="C20" i="11"/>
  <c r="C19" i="11"/>
  <c r="C18" i="11"/>
  <c r="C17" i="11"/>
  <c r="F15" i="11"/>
  <c r="E15" i="11"/>
  <c r="D15" i="11"/>
  <c r="C14" i="11"/>
  <c r="C13" i="11"/>
  <c r="F11" i="11"/>
  <c r="E11" i="11"/>
  <c r="C11" i="11" s="1"/>
  <c r="D11" i="11"/>
  <c r="C10" i="11"/>
  <c r="C9" i="11"/>
  <c r="F7" i="11"/>
  <c r="E7" i="11"/>
  <c r="D7" i="11"/>
  <c r="D14" i="10"/>
  <c r="D8" i="10"/>
  <c r="D3" i="10"/>
  <c r="D24" i="9"/>
  <c r="D15" i="9"/>
  <c r="D9" i="9"/>
  <c r="D37" i="8"/>
  <c r="D15" i="8"/>
  <c r="D37" i="7"/>
  <c r="C37" i="7"/>
  <c r="G58" i="6"/>
  <c r="F58" i="6"/>
  <c r="E58" i="6"/>
  <c r="D58" i="6"/>
  <c r="E22" i="3" s="1"/>
  <c r="C58" i="6"/>
  <c r="D22" i="3" s="1"/>
  <c r="G48" i="6"/>
  <c r="F48" i="6"/>
  <c r="E48" i="6"/>
  <c r="D48" i="6"/>
  <c r="E21" i="3" s="1"/>
  <c r="C48" i="6"/>
  <c r="D21" i="3" s="1"/>
  <c r="G38" i="6"/>
  <c r="F38" i="6"/>
  <c r="E38" i="6"/>
  <c r="D38" i="6"/>
  <c r="E20" i="3" s="1"/>
  <c r="C38" i="6"/>
  <c r="D20" i="3" s="1"/>
  <c r="G28" i="6"/>
  <c r="F28" i="6"/>
  <c r="E28" i="6"/>
  <c r="D28" i="6"/>
  <c r="E19" i="3" s="1"/>
  <c r="C28" i="6"/>
  <c r="D19" i="3" s="1"/>
  <c r="G18" i="6"/>
  <c r="F18" i="6"/>
  <c r="E18" i="6"/>
  <c r="D18" i="6"/>
  <c r="E18" i="3" s="1"/>
  <c r="C18" i="6"/>
  <c r="D18" i="3" s="1"/>
  <c r="D62" i="5"/>
  <c r="C62" i="5"/>
  <c r="D61" i="5"/>
  <c r="E55" i="3" s="1"/>
  <c r="C61" i="5"/>
  <c r="B61" i="5"/>
  <c r="B60" i="5"/>
  <c r="E29" i="3" s="1"/>
  <c r="D51" i="5"/>
  <c r="E40" i="3" s="1"/>
  <c r="C51" i="5"/>
  <c r="E39" i="3" s="1"/>
  <c r="D50" i="5"/>
  <c r="E53" i="3" s="1"/>
  <c r="C50" i="5"/>
  <c r="B50" i="5"/>
  <c r="B49" i="5"/>
  <c r="E28" i="3" s="1"/>
  <c r="D40" i="5"/>
  <c r="C40" i="5"/>
  <c r="D39" i="5"/>
  <c r="E51" i="3" s="1"/>
  <c r="C39" i="5"/>
  <c r="B39" i="5"/>
  <c r="B38" i="5"/>
  <c r="E27" i="3" s="1"/>
  <c r="E77" i="3" s="1"/>
  <c r="D29" i="5"/>
  <c r="E36" i="3" s="1"/>
  <c r="C29" i="5"/>
  <c r="E35" i="3" s="1"/>
  <c r="D28" i="5"/>
  <c r="E49" i="3" s="1"/>
  <c r="C28" i="5"/>
  <c r="B28" i="5"/>
  <c r="E48" i="3" s="1"/>
  <c r="B27" i="5"/>
  <c r="E26" i="3" s="1"/>
  <c r="D18" i="5"/>
  <c r="C18" i="5"/>
  <c r="D17" i="5"/>
  <c r="C17" i="5"/>
  <c r="B17" i="5"/>
  <c r="B16" i="5"/>
  <c r="H31" i="4"/>
  <c r="G31" i="4"/>
  <c r="F31" i="4"/>
  <c r="E31" i="4"/>
  <c r="C31" i="4"/>
  <c r="H30" i="4"/>
  <c r="G30" i="4"/>
  <c r="F30" i="4"/>
  <c r="E30" i="4"/>
  <c r="C30" i="4"/>
  <c r="H29" i="4"/>
  <c r="G29" i="4"/>
  <c r="F29" i="4"/>
  <c r="E29" i="4"/>
  <c r="C29" i="4"/>
  <c r="D27" i="4"/>
  <c r="B27" i="4" s="1"/>
  <c r="D26" i="4"/>
  <c r="B26" i="4" s="1"/>
  <c r="D25" i="4"/>
  <c r="B25" i="4"/>
  <c r="D23" i="4"/>
  <c r="B23" i="4" s="1"/>
  <c r="D22" i="4"/>
  <c r="B22" i="4" s="1"/>
  <c r="D21" i="4"/>
  <c r="B21" i="4" s="1"/>
  <c r="D19" i="4"/>
  <c r="B19" i="4" s="1"/>
  <c r="D18" i="4"/>
  <c r="B18" i="4" s="1"/>
  <c r="D17" i="4"/>
  <c r="B17" i="4"/>
  <c r="D15" i="4"/>
  <c r="B15" i="4" s="1"/>
  <c r="D14" i="4"/>
  <c r="B14" i="4"/>
  <c r="D13" i="4"/>
  <c r="B13" i="4" s="1"/>
  <c r="D11" i="4"/>
  <c r="B11" i="4" s="1"/>
  <c r="D10" i="4"/>
  <c r="D9" i="4"/>
  <c r="E98" i="3"/>
  <c r="E97" i="3"/>
  <c r="E96" i="3" s="1"/>
  <c r="E87" i="3"/>
  <c r="D87" i="3"/>
  <c r="E82" i="3"/>
  <c r="D80" i="3"/>
  <c r="D78" i="3"/>
  <c r="D76" i="3"/>
  <c r="D74" i="3"/>
  <c r="E72" i="3"/>
  <c r="D72" i="3"/>
  <c r="D67" i="3"/>
  <c r="D65" i="3"/>
  <c r="D63" i="3"/>
  <c r="D61" i="3"/>
  <c r="D59" i="3"/>
  <c r="E54" i="3"/>
  <c r="E52" i="3"/>
  <c r="E50" i="3"/>
  <c r="E47" i="3"/>
  <c r="E46" i="3"/>
  <c r="D43" i="3"/>
  <c r="E42" i="3"/>
  <c r="E41" i="3"/>
  <c r="E38" i="3"/>
  <c r="E37" i="3"/>
  <c r="E34" i="3"/>
  <c r="E33" i="3"/>
  <c r="D30" i="3"/>
  <c r="E25" i="3"/>
  <c r="E60" i="3" s="1"/>
  <c r="D23" i="3"/>
  <c r="D8" i="3"/>
  <c r="E74" i="3" l="1"/>
  <c r="C7" i="11"/>
  <c r="E68" i="3"/>
  <c r="E80" i="3"/>
  <c r="D56" i="3"/>
  <c r="D29" i="4"/>
  <c r="B29" i="4" s="1"/>
  <c r="D30" i="4"/>
  <c r="B30" i="4" s="1"/>
  <c r="E65" i="3"/>
  <c r="E66" i="3"/>
  <c r="E16" i="3"/>
  <c r="E63" i="3"/>
  <c r="D69" i="3"/>
  <c r="D16" i="3"/>
  <c r="E30" i="3"/>
  <c r="E32" i="3"/>
  <c r="E43" i="3"/>
  <c r="B9" i="4"/>
  <c r="D31" i="4"/>
  <c r="B31" i="4" s="1"/>
  <c r="E45" i="3"/>
  <c r="C15" i="11"/>
  <c r="E61" i="3"/>
  <c r="E64" i="3"/>
  <c r="E73" i="3"/>
  <c r="E78" i="3"/>
  <c r="E81" i="3"/>
  <c r="E75" i="3"/>
  <c r="E23" i="3"/>
  <c r="E59" i="3"/>
  <c r="E62" i="3"/>
  <c r="E67" i="3"/>
  <c r="E76" i="3"/>
  <c r="E79" i="3"/>
  <c r="B10" i="4"/>
  <c r="E56" i="3" l="1"/>
  <c r="E71" i="3"/>
  <c r="E69" i="3"/>
  <c r="E58" i="3"/>
</calcChain>
</file>

<file path=xl/sharedStrings.xml><?xml version="1.0" encoding="utf-8"?>
<sst xmlns="http://schemas.openxmlformats.org/spreadsheetml/2006/main" count="1558" uniqueCount="826">
  <si>
    <t xml:space="preserve">Приложение 2 </t>
  </si>
  <si>
    <t>Отчет муниципального образования</t>
  </si>
  <si>
    <t>Ханты-Мансийского автономного округа – Югры</t>
  </si>
  <si>
    <t>(наименование муниципального образования автономного округа)</t>
  </si>
  <si>
    <t>о реализации мер по поддержке доступа негосударственных</t>
  </si>
  <si>
    <t>(немуниципальных) организаций (коммерческих, некоммерческих) к</t>
  </si>
  <si>
    <t>предоставлению услуг (выполнению работ) в социальной сфере</t>
  </si>
  <si>
    <t>по состоянию на 1</t>
  </si>
  <si>
    <t>января</t>
  </si>
  <si>
    <t>года</t>
  </si>
  <si>
    <t>IX. Информация о выполнении мероприятий по поддержке доступа негосударственных (немуниципальных)</t>
  </si>
  <si>
    <t>организаций (коммерческих, некоммерческих) к предоставлению услуг (выполнению работ) в социальной сфере</t>
  </si>
  <si>
    <t>№ п/п</t>
  </si>
  <si>
    <t>Мероприятие</t>
  </si>
  <si>
    <t>Единицы изменения /пояснения</t>
  </si>
  <si>
    <t>Данные</t>
  </si>
  <si>
    <t>за 2023 год</t>
  </si>
  <si>
    <t>1</t>
  </si>
  <si>
    <t>Организационные мероприятия</t>
  </si>
  <si>
    <t>Определение на уровне муниципального образования координационного органа, обеспечивающего согласованную деятельность органов местного самоуправления, центров инноваций в социальной сфере, общественных палат, ресурсных центров поддержки некоммерческих организаций и других заинтересованных организаций в реализации мероприятий по обеспечению поэтапного доступа негосударственных (немуниципальных) организаций, в т.ч. СОНКО, к предоставлению услуг в социальной сфере</t>
  </si>
  <si>
    <t>наименование координационного органа</t>
  </si>
  <si>
    <t>наименование правового акта* о создании координационного органа (наделении полномочиями)</t>
  </si>
  <si>
    <t>дата правового акта</t>
  </si>
  <si>
    <t>номер правового акта</t>
  </si>
  <si>
    <t>Определение заместителя главы муниципального образования, курирующего «дорожную карту» муниципального образования в целях координации деятельности органов местного самоуправления при ее реализации</t>
  </si>
  <si>
    <t>фамилия, имя, отчество</t>
  </si>
  <si>
    <t>должность</t>
  </si>
  <si>
    <t>контактные данные</t>
  </si>
  <si>
    <t>телефон 8(000)000-00-00</t>
  </si>
  <si>
    <t>адрес электронной почты</t>
  </si>
  <si>
    <t>наименование правового акта* о наделении полномочиями</t>
  </si>
  <si>
    <t>Определение уполномоченного органа местного самоуправления, ответственного за разработку «дорожной карты» муниципального образования и отвечающего за координацию деятельности органов местного самоуправления при реализации «дорожной карты» муниципального образования по направлениям развития и функционирования социальной сферы</t>
  </si>
  <si>
    <t>наименование уполномоченного органа</t>
  </si>
  <si>
    <t>фамилия, имя, отчество контактного лица</t>
  </si>
  <si>
    <t>Наличие утвержденного в муниципальном образовании плана мероприятий («дорожной карты») по поддержке доступа негосударственных (немуниципальных) организаций (коммерческих, некоммерческих) к предоставлению услуг в социальной сфере</t>
  </si>
  <si>
    <t>наименование правового акта* об УТВЕРЖДЕНИИ плана мероприятий</t>
  </si>
  <si>
    <t>наименование правового акта*, которым внесены ПОСЛЕДНИЕ ИЗМЕНЕНИЯ в "дорожную карту"</t>
  </si>
  <si>
    <t>Наличие утвержденной муниципальной программы развития и поддержки гражданского общества, некоммерческих организаций, в т.ч. СОНКО</t>
  </si>
  <si>
    <t>наименование правового акта* об утверждении муниципальной программы</t>
  </si>
  <si>
    <t>наименование подпрограммы по поддержке СОНКО (при наличии)</t>
  </si>
  <si>
    <r>
      <t>объем финансирования муниципальной программы/ подпрограммы/мероприятий, направленный из бюджета муниципального образования в отчетном периоде на поддержку СОНКО (кассовые расходы)(</t>
    </r>
    <r>
      <rPr>
        <b/>
        <sz val="12"/>
        <rFont val="Times New Roman"/>
        <family val="1"/>
        <charset val="204"/>
      </rPr>
      <t>план</t>
    </r>
    <r>
      <rPr>
        <sz val="12"/>
        <rFont val="Times New Roman"/>
        <family val="1"/>
        <charset val="204"/>
      </rPr>
      <t>), тыс. рублей</t>
    </r>
  </si>
  <si>
    <r>
      <t>объем финансирования муниципальной программы/ подпрограммы/мероприятий, направленный из бюджета муниципального образования в отчетном периоде на поддержку СОНКО (кассовые расходы)(</t>
    </r>
    <r>
      <rPr>
        <b/>
        <sz val="12"/>
        <rFont val="Times New Roman"/>
        <family val="1"/>
        <charset val="204"/>
      </rPr>
      <t>факт)</t>
    </r>
    <r>
      <rPr>
        <sz val="12"/>
        <rFont val="Times New Roman"/>
        <family val="1"/>
        <charset val="204"/>
      </rPr>
      <t>, тыс. рублей</t>
    </r>
  </si>
  <si>
    <t>наименования программных мероприятий по поддержке СОНКО (если из названия программы / подпрограммы явным образом не следует, что она направлена на поддержку СОНКО)</t>
  </si>
  <si>
    <t>количество проектов, получивших поддержку, единиц</t>
  </si>
  <si>
    <t>количество СОНКО, получивших поддержку, единиц</t>
  </si>
  <si>
    <t>5.А</t>
  </si>
  <si>
    <t>Наличие в муниципальном образовании отдельной подпрограммы (мероприятия) по поддержке социального предпринимательства в муниципальной программе по поддержке малого и среднего предпринимательства (муниципальной программе экономического развития)</t>
  </si>
  <si>
    <t>наименование подпрограммы по поддержке социального предпринимательства (при наличии)</t>
  </si>
  <si>
    <t>наименования программных мероприятий по поддержке социального предпринимательства (если из названия программы / подпрограммы явным образом не следует, что она направлена на поддержку социального предпринимательства)</t>
  </si>
  <si>
    <t>фактический объем финансирования (программы / подпрограммы / мероприятий), направленный в отчетном периоде на поддержку социального предпринимательства (кассовые расходы), млн. рублей, в том числе:</t>
  </si>
  <si>
    <t xml:space="preserve">за счет средств субсидий,  выделяемых  из бюджета Ханты-Мансийского автономного округа - Югры местным бюджетам на поддержку малого и среднего предпринимательства по государственной программе автономного округа "Развитие экономического потенциала", млн. рублей </t>
  </si>
  <si>
    <t>за счет средст  местных бюджетов, выделяемых на поддержку  социального предпинимательства, млн. рублей</t>
  </si>
  <si>
    <t>количество социальных предпринимателей, получивших  меры поддержки, единиц</t>
  </si>
  <si>
    <r>
      <t>Дополнение муниципальных программ социальной сферы мероприятиями по поддержке деятельности негосударственных (немуниципальных) организаций, в т.ч. СОНКО, оказывающих услуги (выполняющих работы) в соответствующей сфере</t>
    </r>
    <r>
      <rPr>
        <vertAlign val="superscript"/>
        <sz val="12"/>
        <rFont val="Times New Roman"/>
        <family val="1"/>
        <charset val="204"/>
      </rPr>
      <t>1</t>
    </r>
    <r>
      <rPr>
        <sz val="12"/>
        <rFont val="Times New Roman"/>
        <family val="1"/>
        <charset val="204"/>
      </rPr>
      <t>:</t>
    </r>
  </si>
  <si>
    <t>6.1</t>
  </si>
  <si>
    <t>социальная защита населения</t>
  </si>
  <si>
    <t>наименование правового акта* об УТВЕРЖДЕНИИ муниципальной программы</t>
  </si>
  <si>
    <t>наименование правового акта* о ВНЕСЕНИИ ИЗМЕНЕНИЙ в муниципальную программу</t>
  </si>
  <si>
    <t>наименования мероприятий, направленных на поддержку деятельности негосударственных (немуниципальных) поставщиков</t>
  </si>
  <si>
    <t>фактический объем финансирования (кассовые расходы) из бюджета муниципального образования в отчетном периоде мероприятий, направленных на привлечение негосударственных (немуниципальных) поставщиков к оказанию услуг (выполнению работ) в сфере социальной защиты населения, млн. рублей</t>
  </si>
  <si>
    <t>6.2</t>
  </si>
  <si>
    <t>образование (включая молодежную политику)</t>
  </si>
  <si>
    <t>фактический объем финансирования (кассовые расходы) из бюджета муниципального образования в отчетном периоде мероприятий, направленных на привлечение негосударственных (немуниципальных) поставщиков к оказанию услуг (выполнению работ) в сфере образования (включая молодежную политику), млн. рублей</t>
  </si>
  <si>
    <t>6.3</t>
  </si>
  <si>
    <t>культура</t>
  </si>
  <si>
    <t>фактический объем финансирования (кассовые расходы) из бюджета муниципального образования в отчетном периоде мероприятий, направленных на привлечение негосударственных (немуниципальных) поставщиков к оказанию услуг (выполнению работ) в сфере культуры, млн. рублей</t>
  </si>
  <si>
    <t>6.4</t>
  </si>
  <si>
    <t>здравоохранение</t>
  </si>
  <si>
    <t>фактический объем финансирования (кассовые расходы) из бюджета муниципального образования в отчетном периоде мероприятий, направленных на привлечение негосударственных (немуниципальных) поставщиков к оказанию услуг (выполнению работ) в сфере здравоохранения, млн. рублей</t>
  </si>
  <si>
    <t>6.5</t>
  </si>
  <si>
    <t>физическая культура и спорт</t>
  </si>
  <si>
    <t>фактический объем финансирования (кассовые расходы) из бюджета муниципального образования в отчетном периоде мероприятий, направленных на привлечение негосударственных (немуниципальных) поставщиков к оказанию услуг (выполнению работ) в сфере физической культуры и спорта, млн. рублей</t>
  </si>
  <si>
    <t>Наличие на официальном сайте органов местного самоуправления раздела, посвященного поддержке негосударственных (немуниципальных) поставщиков услуг (работ) в социальной сфере</t>
  </si>
  <si>
    <t>наименование раздела, посвященного поддержке СОНКО</t>
  </si>
  <si>
    <t>ссылка на соответствующую страницу на сайте</t>
  </si>
  <si>
    <t>наименование раздела, посвященного поддержке социальных предпринимателей (при отсутсвии отдельного раздела поддержки СП, указать раздел поддержки МСП)</t>
  </si>
  <si>
    <t>Формирование перечня услуг (работ), которые запланированы к передаче на исполнение негосударственным (немуниципальным) организациям, в т.ч. СОНКО, размещение его на официальном сайте органов местного самоуправления, в т.ч. в сферах:</t>
  </si>
  <si>
    <t>8.1</t>
  </si>
  <si>
    <t>наименование правового акта* об утверждении перечня услуг (работ)</t>
  </si>
  <si>
    <t>ссылка на соответствующую страницу на сайте, где размещен перечень услуг (работ)</t>
  </si>
  <si>
    <t>8.2</t>
  </si>
  <si>
    <t>8.3</t>
  </si>
  <si>
    <t>8.4</t>
  </si>
  <si>
    <t>8.5</t>
  </si>
  <si>
    <t>Стандартизация предоставления услуг (выполнения работ), которые могут быть переданы на исполнение негосударственным (немуниципальным) организациям, в т.ч. СОНКО, в соответствующих сферах:</t>
  </si>
  <si>
    <t>9.1</t>
  </si>
  <si>
    <t>наименование правового акта* об утверждении стандарта оказания услуги (выполнения работы)</t>
  </si>
  <si>
    <t>9.2</t>
  </si>
  <si>
    <t>9.3</t>
  </si>
  <si>
    <t>9.4</t>
  </si>
  <si>
    <t>9.5</t>
  </si>
  <si>
    <t>Утверждение стоимости одной услуги (работы), которая может быть передана на исполнение негосударственным (немуниципальным) организациям, в т.ч. СОНКО, в соответствующих сферах:</t>
  </si>
  <si>
    <t>10.1</t>
  </si>
  <si>
    <t>наименование правового акта* об утверждении стоимости услуги (работы)</t>
  </si>
  <si>
    <t>10.2</t>
  </si>
  <si>
    <t>10.3</t>
  </si>
  <si>
    <t>10.4</t>
  </si>
  <si>
    <t>10.5</t>
  </si>
  <si>
    <r>
      <t>Формирование и ведение в муниципальном образовании реестров поставщиков услуг социальной сферы, включающих как государственные (муниципальные), так и негосударственные (немуниципальные) организации, в т.ч. СОНКО, в соответствующих сферах</t>
    </r>
    <r>
      <rPr>
        <vertAlign val="superscript"/>
        <sz val="12"/>
        <rFont val="Times New Roman"/>
        <family val="1"/>
        <charset val="204"/>
      </rPr>
      <t>2</t>
    </r>
    <r>
      <rPr>
        <sz val="12"/>
        <rFont val="Times New Roman"/>
        <family val="1"/>
        <charset val="204"/>
      </rPr>
      <t>:</t>
    </r>
  </si>
  <si>
    <t>11.1</t>
  </si>
  <si>
    <t>наименование правового акта* об утверждении порядка создания и ведения реестра поставщиков</t>
  </si>
  <si>
    <t>наименование правового акта* об утверждении реестра поставщиков</t>
  </si>
  <si>
    <t>ссылка на соответствующую страницу на сайте, где размещен реестр поставщиков</t>
  </si>
  <si>
    <t>11.2</t>
  </si>
  <si>
    <t>11.3</t>
  </si>
  <si>
    <t>11.4</t>
  </si>
  <si>
    <t>11.5</t>
  </si>
  <si>
    <r>
      <t xml:space="preserve">Создание ресурсного центра </t>
    </r>
    <r>
      <rPr>
        <u/>
        <sz val="12"/>
        <rFont val="Times New Roman"/>
        <family val="1"/>
        <charset val="204"/>
      </rPr>
      <t>поддержки СОНКО</t>
    </r>
    <r>
      <rPr>
        <sz val="12"/>
        <rFont val="Times New Roman"/>
        <family val="1"/>
        <charset val="204"/>
      </rPr>
      <t xml:space="preserve"> (информация отражается в случае создания специализированной организации (наделения существующей организации функциями) в целях предоставления информационных, образовательных, коммуникационных и др. ресурсов некоммерческим организациям для реализации общественно-значимых проектов)</t>
    </r>
    <r>
      <rPr>
        <vertAlign val="superscript"/>
        <sz val="12"/>
        <rFont val="Times New Roman"/>
        <family val="1"/>
        <charset val="204"/>
      </rPr>
      <t>3</t>
    </r>
  </si>
  <si>
    <t>наименование ресурсного центра (организации, наделенной соответствующими функциями)</t>
  </si>
  <si>
    <t>наименование правового акта* о создании ресурсного центра (наделении полномочиями ресурсного центра)</t>
  </si>
  <si>
    <t>ссылка на сайт ресурсного центра</t>
  </si>
  <si>
    <r>
      <t>виды оказываемой в ресурсном центре поддержки (</t>
    </r>
    <r>
      <rPr>
        <sz val="10"/>
        <rFont val="Times New Roman"/>
        <family val="1"/>
        <charset val="204"/>
      </rPr>
      <t>финансовая, имущественная, правовая, образовательная, информационно-консультационная и др.</t>
    </r>
    <r>
      <rPr>
        <sz val="12"/>
        <rFont val="Times New Roman"/>
        <family val="1"/>
        <charset val="204"/>
      </rPr>
      <t>)</t>
    </r>
  </si>
  <si>
    <t>количество негосударственных (немуниципальных) организаций, получивших поддержку в ресурсном центре за отчетный период, единиц</t>
  </si>
  <si>
    <t>количество физических лиц (потенциальных поставщиков услуг (работ) социальной сферы, руководителей и специалистов негосударственных (немуниципальных) поставщиков), получивших поддержку в ресурсном центре за отчетный период, человек</t>
  </si>
  <si>
    <r>
      <t>объем субсидий, направленных из бюджета муниципального образования в отчетном периоде на реализацию мероприятий по формированию инфраструктуры поддержки СОНКО</t>
    </r>
    <r>
      <rPr>
        <vertAlign val="superscript"/>
        <sz val="12"/>
        <rFont val="Times New Roman"/>
        <family val="1"/>
        <charset val="204"/>
      </rPr>
      <t>4</t>
    </r>
    <r>
      <rPr>
        <sz val="12"/>
        <rFont val="Times New Roman"/>
        <family val="1"/>
        <charset val="204"/>
      </rPr>
      <t>, млн. рублей</t>
    </r>
  </si>
  <si>
    <t>13</t>
  </si>
  <si>
    <r>
      <t xml:space="preserve">Создание ресурсного центра </t>
    </r>
    <r>
      <rPr>
        <u/>
        <sz val="12"/>
        <rFont val="Times New Roman"/>
        <family val="1"/>
        <charset val="204"/>
      </rPr>
      <t>поддержки социальных предпринимателей</t>
    </r>
    <r>
      <rPr>
        <sz val="12"/>
        <rFont val="Times New Roman"/>
        <family val="1"/>
        <charset val="204"/>
      </rPr>
      <t xml:space="preserve"> (информация отражается в случае создания специализированной организации (наделения существующей организации функциями) в целях предоставления информационных, образовательных, коммуникационных и др. ресурсов социальным предпринимателям для реализации общественно-значимых проектов)</t>
    </r>
    <r>
      <rPr>
        <vertAlign val="superscript"/>
        <sz val="12"/>
        <rFont val="Times New Roman"/>
        <family val="1"/>
        <charset val="204"/>
      </rPr>
      <t>3</t>
    </r>
  </si>
  <si>
    <r>
      <t>объем субсидий, направленных из бюджета муниципального образования в отчетном периоде на реализацию мероприятий по формированию инфраструктуры поддержки социального предпринимательства</t>
    </r>
    <r>
      <rPr>
        <vertAlign val="superscript"/>
        <sz val="12"/>
        <rFont val="Times New Roman"/>
        <family val="1"/>
        <charset val="204"/>
      </rPr>
      <t>4</t>
    </r>
    <r>
      <rPr>
        <sz val="12"/>
        <rFont val="Times New Roman"/>
        <family val="1"/>
        <charset val="204"/>
      </rPr>
      <t>, млн. рублей</t>
    </r>
  </si>
  <si>
    <t>14</t>
  </si>
  <si>
    <t>Наличие в правовых актах муниципального образования мер по предоставлению на льготных условиях СОНКО и / или социальным предпринимателям рекламных площадей, находящихся в собственности муниципального образования, в том числе печатных площадей в средствах массовой информации, времени телевизионного и радиовещательного эфиров</t>
  </si>
  <si>
    <t>наименование правового акта* устанавливающего меры по предоставлению на льготных условиях рекламных площадей, в том числе печатных площадей в средствах массовой информации, времени телевизионного и радиовещательного эфиров</t>
  </si>
  <si>
    <t>наименование мер поддержки (льготное предоставление рекламных площадей / печатных площадей в СМИ / времени телевизионного и радиовещательного эфиров)</t>
  </si>
  <si>
    <t>категория получателей мер поддержки (СОНКО / социальные предприниматели)</t>
  </si>
  <si>
    <t>* с приложением копий правовых актов муниципальных образований</t>
  </si>
  <si>
    <t>1 финансовые средства на реализацию мероприятий указываются в сроках 4, 9 раздела II Отчета</t>
  </si>
  <si>
    <t>2 информация о количестве поставщиков, состоящих в реестрах, отражается в разделе III Отчета</t>
  </si>
  <si>
    <t>3  к ресурсным центрам также относятся специализированные учебные центры по реализации образовательных (просветительских) программ для СОНКО / социальных предпринимателей, центры инноваций социальной сферы, фонды, оказывающие целевую поддержку СОНКО / социальным предпринимателям, добровольческие центры</t>
  </si>
  <si>
    <t>4 отражаются средства на деятельность ресурсных центров любой организационно-правовой формы для СОНКО / социальных предпринимателей, центров инноваций социальной сферы любой организационно-правовой формы, фондов, оказывающих целевую поддержку СОНКО / социальным предпринимателям, добровольческих центров, на функционирование муниципального информационного ресурса (информационного портала) в сети Интернет (специализированного раздела) для СОНКО / социальных предпринимателей, специализированных учебных центров по реализации образовательных (просветительских) программ для СОНКО / социальных предпринимателей (без учета ассигнований, предоставленных из бюджета автономного округа бюджету муниципального образования автономного округа на реализацию соответствующих мероприятий)</t>
  </si>
  <si>
    <t>II. Информация о достижении целевых показателей реализации мероприятий по поддержке доступа негосударственных</t>
  </si>
  <si>
    <t>(немуниципальных) организаций (коммерческих, некоммерческих) к предоставлению услуг (выполнению работ) в социальной сфере</t>
  </si>
  <si>
    <t>Наименование целевого показателя</t>
  </si>
  <si>
    <t>Единицы измерения</t>
  </si>
  <si>
    <t>2023 год</t>
  </si>
  <si>
    <t>план</t>
  </si>
  <si>
    <t>факт на</t>
  </si>
  <si>
    <t>Количество муниципальных услуг (работ), оказываемых (выполняемых) органами местного самоуправления, подведомственными организациями и негосударственными (немуниципальными) поставщиками, всего</t>
  </si>
  <si>
    <t>единиц</t>
  </si>
  <si>
    <t>х</t>
  </si>
  <si>
    <t>в т.ч. в сферах:</t>
  </si>
  <si>
    <t>1.1</t>
  </si>
  <si>
    <t>1.2</t>
  </si>
  <si>
    <t>1.3</t>
  </si>
  <si>
    <t>1.4</t>
  </si>
  <si>
    <t>1.5</t>
  </si>
  <si>
    <t>из них:</t>
  </si>
  <si>
    <t>2</t>
  </si>
  <si>
    <r>
      <t>Количество услуг (работ), запланированных к передаче (переданных, фактически профинансированных) на исполнение негосударственным (немуниципальным) поставщикам, в т.ч. СОНКО</t>
    </r>
    <r>
      <rPr>
        <vertAlign val="superscript"/>
        <sz val="12"/>
        <color theme="1"/>
        <rFont val="Times New Roman"/>
        <family val="1"/>
        <charset val="204"/>
      </rPr>
      <t>1</t>
    </r>
    <r>
      <rPr>
        <sz val="12"/>
        <color theme="1"/>
        <rFont val="Times New Roman"/>
        <family val="1"/>
        <charset val="204"/>
      </rPr>
      <t>, всего</t>
    </r>
  </si>
  <si>
    <t>2.1</t>
  </si>
  <si>
    <t>2.2</t>
  </si>
  <si>
    <t>2.3</t>
  </si>
  <si>
    <t>2.4</t>
  </si>
  <si>
    <t>2.5</t>
  </si>
  <si>
    <t>3</t>
  </si>
  <si>
    <r>
      <t>Объем средств, предусмотренный в бюджете муниципального образования для обеспечения предоставления муниципальных услуг (работ), оказываемых (выполняемых) органами местного самоуправления, подведомственными организациями и негосударственными (немуниципальными) поставщиками (</t>
    </r>
    <r>
      <rPr>
        <i/>
        <sz val="10"/>
        <color theme="1"/>
        <rFont val="Times New Roman"/>
        <family val="1"/>
        <charset val="204"/>
      </rPr>
      <t>общий объем средств, предусмотренный в бюджете муниципального образования для оказания услуг (строка 1) муниципальными и немуниципальными организациями</t>
    </r>
    <r>
      <rPr>
        <sz val="12"/>
        <color theme="1"/>
        <rFont val="Times New Roman"/>
        <family val="1"/>
        <charset val="204"/>
      </rPr>
      <t>), всего</t>
    </r>
  </si>
  <si>
    <t>млн. рублей</t>
  </si>
  <si>
    <t>3.1</t>
  </si>
  <si>
    <t>3.2</t>
  </si>
  <si>
    <t>3.3</t>
  </si>
  <si>
    <t>3.4</t>
  </si>
  <si>
    <t>3.5</t>
  </si>
  <si>
    <t>4</t>
  </si>
  <si>
    <r>
      <t>Объем средств, запланированных к передаче (переданных) из бюджета муниципального образования негосударственным (немуниципальным) организациям, в т.ч. СОНКО, для оказания услуг (выполнения работ) (</t>
    </r>
    <r>
      <rPr>
        <i/>
        <sz val="10"/>
        <color theme="1"/>
        <rFont val="Times New Roman"/>
        <family val="1"/>
        <charset val="204"/>
      </rPr>
      <t>услуги, отраженные в строке 2</t>
    </r>
    <r>
      <rPr>
        <sz val="12"/>
        <color theme="1"/>
        <rFont val="Times New Roman"/>
        <family val="1"/>
        <charset val="204"/>
      </rPr>
      <t>), всего</t>
    </r>
  </si>
  <si>
    <t>из них СОНКО</t>
  </si>
  <si>
    <t>4.1</t>
  </si>
  <si>
    <t>4.2</t>
  </si>
  <si>
    <t>4.3</t>
  </si>
  <si>
    <t>4.4</t>
  </si>
  <si>
    <t>4.5</t>
  </si>
  <si>
    <t>5</t>
  </si>
  <si>
    <r>
      <t>Объем средств бюджета муниципального образования, направляемых на оказание услуг (выполнение работ) населению в социальной сфере через конкурентные процедуры</t>
    </r>
    <r>
      <rPr>
        <vertAlign val="superscript"/>
        <sz val="12"/>
        <rFont val="Times New Roman"/>
        <family val="1"/>
        <charset val="204"/>
      </rPr>
      <t>2</t>
    </r>
    <r>
      <rPr>
        <sz val="12"/>
        <rFont val="Times New Roman"/>
        <family val="1"/>
        <charset val="204"/>
      </rPr>
      <t xml:space="preserve"> (механизмы), участвовать в которых имеют право негосударственные (немуниципальные) поставщики (</t>
    </r>
    <r>
      <rPr>
        <i/>
        <sz val="10"/>
        <rFont val="Times New Roman"/>
        <family val="1"/>
        <charset val="204"/>
      </rPr>
      <t>средства, запланированные (фактически переданные) поставщикам всех форм собственности, как государственной (муниципальной), так и частной, через конкурентные процедуры</t>
    </r>
    <r>
      <rPr>
        <sz val="12"/>
        <rFont val="Times New Roman"/>
        <family val="1"/>
        <charset val="204"/>
      </rPr>
      <t>), всего</t>
    </r>
  </si>
  <si>
    <t>5.1</t>
  </si>
  <si>
    <t>5.2</t>
  </si>
  <si>
    <t>5.3</t>
  </si>
  <si>
    <t>5.4</t>
  </si>
  <si>
    <t>5.5</t>
  </si>
  <si>
    <t>6</t>
  </si>
  <si>
    <r>
      <t>Доля средств бюджета муниципального образования, выделяемых негосударственным (немуниципальным) организациям, в т.ч. СОНКО, в общем объеме средств бюджета муниципального образования, предусмотренных для обеспечения предоставления муниципальных услуг (работ), оказываемых (выполняемых) органами местного самоуправления и подведомственными организациями (</t>
    </r>
    <r>
      <rPr>
        <i/>
        <sz val="10"/>
        <color theme="1"/>
        <rFont val="Times New Roman"/>
        <family val="1"/>
        <charset val="204"/>
      </rPr>
      <t>отношение строки 4 к строке 3</t>
    </r>
    <r>
      <rPr>
        <sz val="12"/>
        <color theme="1"/>
        <rFont val="Times New Roman"/>
        <family val="1"/>
        <charset val="204"/>
      </rPr>
      <t>), всего</t>
    </r>
  </si>
  <si>
    <t>процентов</t>
  </si>
  <si>
    <t>7</t>
  </si>
  <si>
    <r>
      <t xml:space="preserve">Доля средств бюджета муниципального образования, направленных на оказание услуг (выполнение работ) населению в социальной сфере через конкурентные процедуры, участвовать в которых имеют право негосударственные (немуниципальные) поставщики услуг (работ), в общем объеме средств бюджета муниципального образования автономного округа, выделенных на предоставление услуг (работ) населению в социальной сфере </t>
    </r>
    <r>
      <rPr>
        <i/>
        <sz val="10"/>
        <rFont val="Times New Roman"/>
        <family val="1"/>
        <charset val="204"/>
      </rPr>
      <t>(отношение строки 5 к строке 3</t>
    </r>
    <r>
      <rPr>
        <sz val="10"/>
        <rFont val="Times New Roman"/>
        <family val="1"/>
        <charset val="204"/>
      </rPr>
      <t>)</t>
    </r>
    <r>
      <rPr>
        <sz val="12"/>
        <rFont val="Times New Roman"/>
        <family val="1"/>
        <charset val="204"/>
      </rPr>
      <t>, всего</t>
    </r>
  </si>
  <si>
    <t>7.1</t>
  </si>
  <si>
    <t>7.2</t>
  </si>
  <si>
    <t>7.3</t>
  </si>
  <si>
    <t>7.4</t>
  </si>
  <si>
    <t>7.5</t>
  </si>
  <si>
    <t>8</t>
  </si>
  <si>
    <t>количество негосударственных (немуниципальных) поставщиков услуг (работ) в социальной сфере, которым предоставлена финансовая поддержка:</t>
  </si>
  <si>
    <t>- компенсация расходов за оказанные услуги (выполненные работы) (субсидии)</t>
  </si>
  <si>
    <t>- размещение муниципального заказа на оказание услуг (выполнение работ)</t>
  </si>
  <si>
    <t>- персонифицированное финансирование (сертификаты)</t>
  </si>
  <si>
    <t>- предоставление грантов</t>
  </si>
  <si>
    <t>9</t>
  </si>
  <si>
    <r>
      <t>Объем грантов в форме субсидий, предоставленных из бюджета муниципального образования СОНКО на реализацию социально значимых программ и проектов (сумма финансовой поддержки, направленная на проведение конкурсов среди СОНКО)</t>
    </r>
    <r>
      <rPr>
        <vertAlign val="superscript"/>
        <sz val="12"/>
        <rFont val="Times New Roman"/>
        <family val="1"/>
        <charset val="204"/>
      </rPr>
      <t>3</t>
    </r>
    <r>
      <rPr>
        <sz val="12"/>
        <rFont val="Times New Roman"/>
        <family val="1"/>
        <charset val="204"/>
      </rPr>
      <t>, всего</t>
    </r>
  </si>
  <si>
    <t>развитие гражданского общества</t>
  </si>
  <si>
    <t>другие направления (указать какие)</t>
  </si>
  <si>
    <t>10</t>
  </si>
  <si>
    <t>Доля численности детей, посещающих частные дошкольные образовательные организации в общей численности детей, посещающих дошкольные образовательные организации</t>
  </si>
  <si>
    <t>число воспитанников, посещающих частные дошкольные образовательные организации</t>
  </si>
  <si>
    <t>человек</t>
  </si>
  <si>
    <t>число воспитанников, посещающих муниципальные (государственные) дошкольные образовательные организации</t>
  </si>
  <si>
    <t>1 услуги (работы) из перечня услуг (работ), которые запланированы (т.е. в муниципальном образовании подготовлена вся документация для обеспечения передачи муниципальной услуги) к передаче на исполнение негосударственным (немуниципальным) организациям, в т.ч. СОНКО, в соответствии с правовыми актами муниципального образования (приказами органов местного самоуправления)</t>
  </si>
  <si>
    <t>2 конкурентными процедурами считаются: 1) конкурентные способы закупок услуг (работ) по федеральному законодательству о контрактной системе (с учетом случаев заключения контрактов с единственными поставщиками услуг в результате признания конкурентных процедур несостоявшимися); 2) конкурсное предоставление субсидий негосударственным (немуниципальным) поставщикам услуг; 3) целевые потребительские субсидии (сертификаты); 4) компенсации поставщикам социальных услуг</t>
  </si>
  <si>
    <t>3 отражаются средства, предоставленные СОНКО на реализацию проектов (дополнительно к средствам, переданным на оказание услуг (выполнение работ) по строке 4 раздела II Отчета)</t>
  </si>
  <si>
    <t>III. Информация о количестве поставщиков, состоящих в отраслевых реестрах поставщиков услуг в социальной сфере</t>
  </si>
  <si>
    <t>Отчетная дата</t>
  </si>
  <si>
    <t>Число поставщиков услуг, включенных в реестры, единиц</t>
  </si>
  <si>
    <t>всего</t>
  </si>
  <si>
    <t>в том числе:</t>
  </si>
  <si>
    <t>государственные (муниципальные)</t>
  </si>
  <si>
    <t>негосударственные (немуниципальные)</t>
  </si>
  <si>
    <t>общественные организации</t>
  </si>
  <si>
    <t>социально ориентированные некоммерческие организации</t>
  </si>
  <si>
    <t>малые предприятия</t>
  </si>
  <si>
    <t>индивидуальные предприниматели</t>
  </si>
  <si>
    <t>Социальная защита населения</t>
  </si>
  <si>
    <t>Образование (включая молодежную политику)</t>
  </si>
  <si>
    <t>Культура</t>
  </si>
  <si>
    <t>Здравоохранение</t>
  </si>
  <si>
    <t>Физическая культура и спорт</t>
  </si>
  <si>
    <t>ИТОГО</t>
  </si>
  <si>
    <t>IV. Информация о механизмах передачи средств бюджета муниципального образования на оказание услуг (выполнение работ)</t>
  </si>
  <si>
    <t>в социальной сфере, в том числе негосударственным (немуниципальным) поставщикам</t>
  </si>
  <si>
    <t>Механизмы финансирования</t>
  </si>
  <si>
    <t>Всего средств бюджета муниципального образования, фактически израсходованных через данный механизм финансирования, млн. рублей</t>
  </si>
  <si>
    <t>из них средств, фактически полученных негосударственными (немуниципальными) поставщиками, млн. рублей</t>
  </si>
  <si>
    <t>из них средств, фактически полученных СО НКО, млн. рублей</t>
  </si>
  <si>
    <t>Конкурентные способы закупки услуг для населения в сфере социальной защиты в рамках федерального законодательства о контрактной системе (с учетом случаев заключения контрактов с единственными поставщиками услуг в результате признания конкурентных закупок несостоявшимися)*</t>
  </si>
  <si>
    <t>Компенсации поставщикам социальных услуг в рамках федерального законодательства о социальном обслуживании</t>
  </si>
  <si>
    <t>не заполняется</t>
  </si>
  <si>
    <t>Предоставление субсидий негосударственным (немуниципальным) поставщикам на оказание услуг для населения в сфере социальной защиты на конкурсной основе</t>
  </si>
  <si>
    <t>Целевые потребительские субсидии на получение услуг (сертификаты)</t>
  </si>
  <si>
    <t>Бесконкурсное предоставление субсидий отдельным негосударственным (немуниципальным) поставщикам услуг для населения в сфере социальной защиты</t>
  </si>
  <si>
    <t>Изначальные закупки услуг для населения в сфере социальной защиты в рамках федерального законодательства о контрактной системе у единственного поставщика*</t>
  </si>
  <si>
    <t>Оказание услуг и выполнение работ в сфере социальной защиты через механизм субсидирования муниципальных заданий муниципальным учреждениям</t>
  </si>
  <si>
    <t>Оказание услуг для населения в сфере социальной защиты через механизм сметного финансирования муниципальных казенных учреждений социального обслуживания</t>
  </si>
  <si>
    <t>через конкурентные процедуры</t>
  </si>
  <si>
    <t>негосударственным (немуниципальным поставщикам)</t>
  </si>
  <si>
    <t>Образование</t>
  </si>
  <si>
    <t>Конкурентные способы закупки услуг для населения в сфере образования в рамках федерального законодательства о контрактной системе (с учетом случаев заключения контрактов с единственными поставщиками услуг в результате признания конкурентных закупок несостоявшимися)*</t>
  </si>
  <si>
    <t>Предоставление субсидий негосударственным (немуниципальным) поставщикам на оказание услуг для населения в сфере образования на конкурсной основе</t>
  </si>
  <si>
    <t>Бесконкурсное  предоставление субсидий отдельным негосударственным (немуниципальным) поставщикам услуг для населения в сфере образования</t>
  </si>
  <si>
    <t>Изначальные закупки услуг для населения в сфере образования в рамках федерального законодательства о контрактной системе у единственного поставщика*</t>
  </si>
  <si>
    <t>Оказание услуг и выполнение работ в сфере образования через механизм субсидирования муниципальных заданий муниципальным учреждениям</t>
  </si>
  <si>
    <t xml:space="preserve">Оказание услуг для населения в сфере образования через механизм сметного финансирования муниципальных казенных образовательных учреждений </t>
  </si>
  <si>
    <t>Конкурентные способы закупки услуг для населения в сфере культуры в рамках федерального законодательства о контрактной системе (с учетом случаев заключения контрактов с единственными поставщиками услуг в результате признания конкурентных закупок несостоявшимися)*</t>
  </si>
  <si>
    <t>Предоставление субсидий негосударственным (немуниципальным) поставщикам на оказание услуг для населения в сфере культуры на конкурсной основе</t>
  </si>
  <si>
    <t>Бесконкурсное предоставление субсидий отдельным негосударственным (немуниципальным) поставщикам услуг для населения в сфере культуры</t>
  </si>
  <si>
    <t>Изначальные закупки услуг для населения в сфере культуры в рамках федерального законодательства о контрактной системе у единственного поставщика*</t>
  </si>
  <si>
    <t>Оказание услуг и выполнение работ в сфере культуры через механизм субсидирования муниципальных заданий муниципальным учреждениям</t>
  </si>
  <si>
    <t>Оказание услуг для населения в сфере культуры через механизм сметного финансирования муниципальных казенных учреждений культуры</t>
  </si>
  <si>
    <t>Конкурентные способы закупки услуг для населения в сфере здравоохранения в рамках федерального законодательства о контрактной системе (с учетом случаев заключения контрактов с единственными поставщиками услуг в результате признания конкурентных закупок несостоявшимися)*</t>
  </si>
  <si>
    <t>Предоставление субсидий негосударственным (немуниципальным) поставщикам на оказание услуг для населения в сфере здравоохранения на конкурсной основе</t>
  </si>
  <si>
    <t>Бесконкурсное предоставление субсидий отдельным негосударственным (немуниципальным) поставщикам услуг для населения в сфере здравоохранения</t>
  </si>
  <si>
    <t>Изначальные закупки услуг для населения в сфере здравоохранения в рамках федерального законодательства о контрактной системе у единственного поставщика*</t>
  </si>
  <si>
    <t>Оказание услуг и выполнение работ в сфере здравоохранения через механизм субсидирования муниципальных заданий муниципальным учреждениям здравоохранения</t>
  </si>
  <si>
    <t>Оказание услуг для населения в сфере здравоохранения через механизм сметного финансирования муниципальных казенных учреждений здравоохранения</t>
  </si>
  <si>
    <t>Конкурентные способы закупки услуг для населения в сфере физкультуры и спорта в рамках федерального законодательства о контрактной системе (с учетом случаев заключения контрактов с единственными поставщиками услуг в результате признания конкурентных закупок несостоявшимися)*</t>
  </si>
  <si>
    <t>Предоставление субсидий негосударственным (немуниципальным) поставщикам на оказание услуг для населения в сфере физкультуры и спорта на конкурсной основе</t>
  </si>
  <si>
    <t>Бесконкурсное предоставление субсидий отдельным негосударственным (немуниципальным) поставщикам услуг для населения в сфере физкультуры и спорта</t>
  </si>
  <si>
    <t>Изначальные закупки услуг для населения в сфере физкультуры и спорта в рамках федерального законодательства о контрактной системе у единственного поставщика*</t>
  </si>
  <si>
    <t>Оказание услуг и выполнение работ в сфере физкультуры и спорта через механизм субсидирования муниципальных заданий муниципальным учреждениям</t>
  </si>
  <si>
    <t>Оказание услуг для населения в сфере физкультуры и спорта через механизм сметного финансирования муниципальных казенных учреждений физкультурно-спортивной направленности</t>
  </si>
  <si>
    <t>* в отношении закупки услуг не учитываются случаи закупки товаров (например, медикаментов, спортивного инвентаря и формы, оборудования, лицензионного программного обреспечения и т.д.), а также случаи закупки работ и услуг для собственных нужд органов местного самоуправления и муниципальных учреждений (например, ремонтно-строительных работ, консультационных услуг и т.д.)</t>
  </si>
  <si>
    <t>V. Перечень услуг (работ), запланированных к передаче (переданных) на</t>
  </si>
  <si>
    <r>
      <t>исполнение негосударственным (немуниципальным) поставщикам, в т.ч. СО НКО</t>
    </r>
    <r>
      <rPr>
        <vertAlign val="superscript"/>
        <sz val="13"/>
        <rFont val="Times New Roman"/>
        <family val="1"/>
        <charset val="204"/>
      </rPr>
      <t>1</t>
    </r>
  </si>
  <si>
    <r>
      <t>Наименование муниципальной услуги (работы)</t>
    </r>
    <r>
      <rPr>
        <vertAlign val="superscript"/>
        <sz val="12"/>
        <rFont val="Times New Roman"/>
        <family val="1"/>
        <charset val="204"/>
      </rPr>
      <t>2</t>
    </r>
  </si>
  <si>
    <r>
      <t>Уровень перечня, в который включена услуга (общероссийские перечни</t>
    </r>
    <r>
      <rPr>
        <vertAlign val="superscript"/>
        <sz val="12"/>
        <rFont val="Times New Roman"/>
        <family val="1"/>
        <charset val="204"/>
      </rPr>
      <t>3</t>
    </r>
    <r>
      <rPr>
        <sz val="12"/>
        <rFont val="Times New Roman"/>
        <family val="1"/>
        <charset val="204"/>
      </rPr>
      <t xml:space="preserve"> / региональный перечень</t>
    </r>
    <r>
      <rPr>
        <vertAlign val="superscript"/>
        <sz val="12"/>
        <rFont val="Times New Roman"/>
        <family val="1"/>
        <charset val="204"/>
      </rPr>
      <t>4</t>
    </r>
    <r>
      <rPr>
        <sz val="12"/>
        <rFont val="Times New Roman"/>
        <family val="1"/>
        <charset val="204"/>
      </rPr>
      <t xml:space="preserve"> / муниципальный перечень)</t>
    </r>
  </si>
  <si>
    <t>Отметка о передаче услуги (работы) на исполнение негосударственным (немуниципальным) поставщикам (да / нет) по состоянию на</t>
  </si>
  <si>
    <t>Объем средств, переданных из бюджета муниципального образования негосударственным (немуниципальным) организациям, в т.ч. СО НКО, на оказание услуги (выполнение работы), млн. рублей</t>
  </si>
  <si>
    <t>Количество фактов получения гражданами услуги (работы)</t>
  </si>
  <si>
    <t>Количество негосударственных (немуниципальных) поставщиков, оказывающих услуги (работы) в социальной сфере</t>
  </si>
  <si>
    <t>в негосударственной (немуниципальной) организации, в т.ч. СО НКО, единиц</t>
  </si>
  <si>
    <t>в государственной (муниципальной) организации, единиц</t>
  </si>
  <si>
    <r>
      <t>наименование негосударственного (немуниципального) поставщика услуг (работ)</t>
    </r>
    <r>
      <rPr>
        <vertAlign val="superscript"/>
        <sz val="12"/>
        <rFont val="Times New Roman"/>
        <family val="1"/>
        <charset val="204"/>
      </rPr>
      <t>5</t>
    </r>
  </si>
  <si>
    <r>
      <rPr>
        <vertAlign val="superscript"/>
        <sz val="10"/>
        <rFont val="Times New Roman"/>
        <family val="1"/>
        <charset val="204"/>
      </rPr>
      <t>1</t>
    </r>
    <r>
      <rPr>
        <sz val="10"/>
        <rFont val="Times New Roman"/>
        <family val="1"/>
        <charset val="204"/>
      </rPr>
      <t xml:space="preserve"> услуги (работы) из перечней, утвержденных правовыми актами муниципального образования (приказами органов местного самоуправления) (показатель 2 раздела II)</t>
    </r>
  </si>
  <si>
    <r>
      <rPr>
        <vertAlign val="superscript"/>
        <sz val="10"/>
        <rFont val="Times New Roman"/>
        <family val="1"/>
        <charset val="204"/>
      </rPr>
      <t>2</t>
    </r>
    <r>
      <rPr>
        <sz val="10"/>
        <rFont val="Times New Roman"/>
        <family val="1"/>
        <charset val="204"/>
      </rPr>
      <t xml:space="preserve"> наименования услуг (работ) указываются СТРОГО в соответствии с общероссийскими базовыми (отраслевыми) перечнями (классификаторами) государственных и муниципальных услуг, оказываемых физическим лицам, региональным перечнем (классификатором) государственных (муниципальных) услуг, не включенных в общероссийские базовые (отраслевые) перечни (классификаторы) государственных и муниципальных услуг, и работ, оказываемых и выполняемых государственными (муниципальными) учреждениями автономного округа, а также муниципальными перечнями</t>
    </r>
  </si>
  <si>
    <r>
      <rPr>
        <vertAlign val="superscript"/>
        <sz val="10"/>
        <rFont val="Times New Roman"/>
        <family val="1"/>
        <charset val="204"/>
      </rPr>
      <t>3</t>
    </r>
    <r>
      <rPr>
        <sz val="10"/>
        <rFont val="Times New Roman"/>
        <family val="1"/>
        <charset val="204"/>
      </rPr>
      <t xml:space="preserve"> Единый портал бюджетной системы РФ "Электронный бюджет", сайт budget.gov.ru, раздел Госсектор / Государственные услуги / Перечни (классификаторы) государственных и муниципальных услуг и работ / Общероссийские базовые (отраслевые) перечни (классификаторов) государственных и муниципальных услуг, оказываемых физическим лицам</t>
    </r>
  </si>
  <si>
    <r>
      <rPr>
        <vertAlign val="superscript"/>
        <sz val="10"/>
        <rFont val="Times New Roman"/>
        <family val="1"/>
        <charset val="204"/>
      </rPr>
      <t>4</t>
    </r>
    <r>
      <rPr>
        <sz val="10"/>
        <rFont val="Times New Roman"/>
        <family val="1"/>
        <charset val="204"/>
      </rPr>
      <t xml:space="preserve"> приказ Департамента финансов автономного округа от 22.12.2017 № 181-о "Об утверждении регионального перечня (классификатора) государственных (муниципальных) услуг, не включенных в общероссийские базовые (отраслевые) перечни (классификаторы) государственных и муниципальных услуг, и работ, оказываемых и выполняемых государственными (муниципальными) учреждениями Ханты-Мансийского автономного округа - Югры", сайт depfin.admhmao.ru, раздел Документы / Приказы Департамента</t>
    </r>
  </si>
  <si>
    <t>5 в случае оказания немуниципальной услуги более пяти негосудасртвенными (немуниципальными)  поставщиками рекомендуется перечень негсоударственных (немумнципальных) организаций, оказывающих услуги социальной сферы на территории муниципального образования, обозначенные в настоящем разделе,  оформить отдельным приложением (файлом) или сноской послк таблицы</t>
  </si>
  <si>
    <t>VI. Факты получения гражданами услуг (работ) в муниципальных и негосударственных</t>
  </si>
  <si>
    <t>(немуниципальных) организаций, осуществляющих деятельность в социальной сфере</t>
  </si>
  <si>
    <t>Показатели, отражающие факты получения гражданами услуг (работ)</t>
  </si>
  <si>
    <t>В муниципальных организациях, оказывающих услуги (выполняющие работы) за счет средств бюджета муниципального образования</t>
  </si>
  <si>
    <t>В негосударственных (немуниципальных) организациях, оказывающих услуги (выполняющих работы) за счет средств бюджета муниципального образования</t>
  </si>
  <si>
    <t>Число обучающихся по образовательным программам дошкольного образования</t>
  </si>
  <si>
    <t>Число обучающихся по образовательным программам общего образования</t>
  </si>
  <si>
    <t>Число обучающихся по образовательным программам дополнительного образования</t>
  </si>
  <si>
    <t>Число обучающихся по образовательным программам профессионального образования</t>
  </si>
  <si>
    <t>Число детей, получивших услуги по отдыху и оздоровлению по линии отрасли образования</t>
  </si>
  <si>
    <t>Число граждан, получивших услуги в сфере молодежной политики</t>
  </si>
  <si>
    <t>Число зрителей театров</t>
  </si>
  <si>
    <t>Число зрителей концертов</t>
  </si>
  <si>
    <t>Число посетителей музеев (выставок)</t>
  </si>
  <si>
    <t>Количество посещений библиотек</t>
  </si>
  <si>
    <t>Число детей, получивших услуги по отдыху и оздоровлению по линии отрасли культуры</t>
  </si>
  <si>
    <t>Число участников культурно-массовых мероприятий</t>
  </si>
  <si>
    <t>Число лиц, прошедших спортивную подготовку</t>
  </si>
  <si>
    <t>Число детей, получивших услуги по отдыху и оздоровлению по линии отрасли физической культуры и спорта</t>
  </si>
  <si>
    <t>Число участников спортивно-оздоровительных и спортивных мероприятий (без учета зрителей)</t>
  </si>
  <si>
    <t>Число граждан, получивших социальные услуги по индивидуальным программам социального обслуживания</t>
  </si>
  <si>
    <t>Число граждан, получивших срочные социальные услуги</t>
  </si>
  <si>
    <t>Число детей, получивших услуги по отдыху и оздоровлению по линии отрасли социальной защиты</t>
  </si>
  <si>
    <t>Количество граждан, выразивших желание стать опекунами и попечителями несовершеннолетних граждан либо принятьдетей, оставшихся без попечения родителей, в семью на воспитание в иных установленных семейным законодательством Российской Федерации формах</t>
  </si>
  <si>
    <t>Количество случаев лечения</t>
  </si>
  <si>
    <t>Количество случаев госпитализации</t>
  </si>
  <si>
    <t>Количество врачебных посещений</t>
  </si>
  <si>
    <t>Количество выполненных медицинских исследований</t>
  </si>
  <si>
    <t>Количество койко-дней по оказанию паллиативной медицинской помощи</t>
  </si>
  <si>
    <t>Число детей, получивших услуги по отдыху и оздоровлению по линии отрасли здравоохранения</t>
  </si>
  <si>
    <t>Имущественная поддержка социально ориентированных некоммерческих организаций 
по состоянию на 1 января 2024 года</t>
  </si>
  <si>
    <t>1. Предоставление имущественной поддержки социально ориентированных некоммерческих организаций (далее - СОНКО) путем предоставлнеия помещений из перечня муниципального имущества, свободного от прав третьих лиц и предназначенного для передачи во временное владение и (или) польззование СОНКО</t>
  </si>
  <si>
    <t>1.1.</t>
  </si>
  <si>
    <t>Перечень муниципального имущества, свободного от прав третьих лиц и предназначенного для передачи во временное владение и (или) пользование СОНКО (далее - Перечень СОНКО)</t>
  </si>
  <si>
    <r>
      <t>наименование правового акта* об утверждении</t>
    </r>
    <r>
      <rPr>
        <b/>
        <sz val="12"/>
        <rFont val="Times New Roman"/>
        <family val="1"/>
        <charset val="204"/>
      </rPr>
      <t xml:space="preserve"> порядка</t>
    </r>
    <r>
      <rPr>
        <sz val="12"/>
        <rFont val="Times New Roman"/>
        <family val="1"/>
        <charset val="204"/>
      </rPr>
      <t xml:space="preserve"> формирования, ведения и обязательного опубликования Перечня СОНКО (с указанием даты, № и наименование исполнительно-распорядительного органа, принявшего правовой акт, даты последней редакции) </t>
    </r>
  </si>
  <si>
    <r>
      <t xml:space="preserve">наименование правового акта* об </t>
    </r>
    <r>
      <rPr>
        <b/>
        <sz val="12"/>
        <rFont val="Times New Roman"/>
        <family val="1"/>
        <charset val="204"/>
      </rPr>
      <t>утверждении Перечня</t>
    </r>
    <r>
      <rPr>
        <sz val="12"/>
        <rFont val="Times New Roman"/>
        <family val="1"/>
        <charset val="204"/>
      </rPr>
      <t xml:space="preserve"> СОНКО (с указанием даты, № и наименование исполнительно-распорядительного органа, принявшего правовой акт, даты последней редакции) </t>
    </r>
  </si>
  <si>
    <t>ссылка на соответствующую страницу на сайте муниципального образования, где размещен Перечень СОНКО</t>
  </si>
  <si>
    <t>1.2.</t>
  </si>
  <si>
    <t xml:space="preserve">Площадь помещений муниципального имущества </t>
  </si>
  <si>
    <t>состоящих в Перечне СОНКО на начало отчетного периода</t>
  </si>
  <si>
    <t>площадь в метрах квадратных</t>
  </si>
  <si>
    <t>включенных в Перечень СОНКО в течение отчетного периода</t>
  </si>
  <si>
    <t>доля площади помещений, включенных в Перечень СОНКО в течение отчетного года от общей площади помещений, стоящих в Перечне СОНКО на начало отчетного года, процент</t>
  </si>
  <si>
    <t>исключенных из Перечня СОНКО в течение отчетного периода</t>
  </si>
  <si>
    <t>состоящих в Перечне СОНКО на конец отчетного периода</t>
  </si>
  <si>
    <t>1.3.</t>
  </si>
  <si>
    <t xml:space="preserve">Количество помещений муниципального имущества </t>
  </si>
  <si>
    <t>находящихся в Перечне СОНКО на начало отчетного периода</t>
  </si>
  <si>
    <t>доля количества помещений, включенных в Перечень СОНКО в течение года от общей площади помещений, стоящих в Перечне СОНКО на начало отчетного года, процент</t>
  </si>
  <si>
    <t>находящихся в Перечне СОНКО на конец отчетного периода</t>
  </si>
  <si>
    <t>1.4.</t>
  </si>
  <si>
    <t>Количество земельных участков, находящихся в перечне СОНКО на конец отчетного периода</t>
  </si>
  <si>
    <t>в т.ч переданных во владение и пользование СОНКО, на конец отчетного периода</t>
  </si>
  <si>
    <t>1.5.</t>
  </si>
  <si>
    <t>Количество объектов движимого имущества, находящихся в перечне СОНКО на конец отчетного периода</t>
  </si>
  <si>
    <t>1.6.</t>
  </si>
  <si>
    <t>Общее количество объектов (движимого, недвижимого имущества, земельнных участков), находящихся в перечне СОНКО на конец отчетного периода</t>
  </si>
  <si>
    <t>1.7.</t>
  </si>
  <si>
    <t>Доля объектов, включенных в Перечень СОНКО на конец отчетного года, переданных во владение и пользование СОНКО, процент</t>
  </si>
  <si>
    <t>процент</t>
  </si>
  <si>
    <t>1.8.</t>
  </si>
  <si>
    <t>Правовой акт муниципального образования об установлении льготы для СОНКО на предоставление в аренду муниципального имущества</t>
  </si>
  <si>
    <t xml:space="preserve">наименование правового акта (актов)* об установлении льготы для СОНКО (с указанием даты, № и наименование исполнительно-распорядительного органа, принявшего правовой акт, даты последней редакции) </t>
  </si>
  <si>
    <t>1.9.</t>
  </si>
  <si>
    <t>Размер предусмотренной льготы при предоставлении муниципального имущества СОНКО</t>
  </si>
  <si>
    <t>1 рубль за 1 объект имущества (Да/Нет/В разработке)</t>
  </si>
  <si>
    <t>безвозмездное пользованиие (Да/Нет/В разработке)</t>
  </si>
  <si>
    <t>использование понижающего коэффициента (Указать размер коэффициента/ Нет)</t>
  </si>
  <si>
    <t>1.10.</t>
  </si>
  <si>
    <t>Условие предоставления СОНКО муниципального имущества</t>
  </si>
  <si>
    <t>указать условия, при соблюдении которых СОНКО может получить муниципальное имущество на льготных условиях (оказывает один из приоритетных видов деятельности (указать какие) / указать другое (при наличии)/ нет особых условий)</t>
  </si>
  <si>
    <t>1.11.</t>
  </si>
  <si>
    <t>Количество СОНКО, которым предоставлены помещения муниципального имущества</t>
  </si>
  <si>
    <t>за 1 рубль за 1 объект имущества, единиц</t>
  </si>
  <si>
    <t>в безвозмездное пользование, единиц</t>
  </si>
  <si>
    <t>с использованием понижающего коэффициента, единиц</t>
  </si>
  <si>
    <t>общее количество СОНКО, которым предоставлены помещения муниципального имущества, единиц</t>
  </si>
  <si>
    <t>1.12.</t>
  </si>
  <si>
    <t>Количество помещений муниципального имущества, предоставленых СОНКО</t>
  </si>
  <si>
    <t>общее количество помещений, предоставленных СОНКО, единиц</t>
  </si>
  <si>
    <t>1.13.</t>
  </si>
  <si>
    <t>Площадь помещений муниципального имущества, предоставленых СОНКО</t>
  </si>
  <si>
    <r>
      <t>за 1 рубль за 1 объект имущества, м</t>
    </r>
    <r>
      <rPr>
        <vertAlign val="superscript"/>
        <sz val="12"/>
        <rFont val="Times New Roman"/>
        <family val="1"/>
        <charset val="204"/>
      </rPr>
      <t>2</t>
    </r>
  </si>
  <si>
    <r>
      <t>в безвозмездное пользованение, м</t>
    </r>
    <r>
      <rPr>
        <vertAlign val="superscript"/>
        <sz val="12"/>
        <rFont val="Times New Roman"/>
        <family val="1"/>
        <charset val="204"/>
      </rPr>
      <t>2</t>
    </r>
  </si>
  <si>
    <r>
      <t>с использованием понижающего коэффициента, м</t>
    </r>
    <r>
      <rPr>
        <vertAlign val="superscript"/>
        <sz val="12"/>
        <rFont val="Times New Roman"/>
        <family val="1"/>
        <charset val="204"/>
      </rPr>
      <t>2</t>
    </r>
  </si>
  <si>
    <r>
      <t>общая площадь помещений, муниципального имущества предоставленных СОНКО, м</t>
    </r>
    <r>
      <rPr>
        <b/>
        <vertAlign val="superscript"/>
        <sz val="12"/>
        <rFont val="Times New Roman"/>
        <family val="1"/>
        <charset val="204"/>
      </rPr>
      <t>2</t>
    </r>
  </si>
  <si>
    <t>2. Помешения муниципального имущества находящиеся вне перечня СОНКО, предоставленные СОНКО на льготной основе</t>
  </si>
  <si>
    <t>2.1.</t>
  </si>
  <si>
    <r>
      <t xml:space="preserve">Помещения муниципального имущества, переданные во временное владение (пользование) СОНКО на конец отчетного периода, но </t>
    </r>
    <r>
      <rPr>
        <b/>
        <sz val="12"/>
        <rFont val="Times New Roman"/>
        <family val="1"/>
        <charset val="204"/>
      </rPr>
      <t>находящихся вне Перечня СОНКО</t>
    </r>
    <r>
      <rPr>
        <sz val="12"/>
        <rFont val="Times New Roman"/>
        <family val="1"/>
        <charset val="204"/>
      </rPr>
      <t xml:space="preserve"> в т.ч.</t>
    </r>
  </si>
  <si>
    <t>количество помещений, единиц</t>
  </si>
  <si>
    <r>
      <t>площадь помещений, м</t>
    </r>
    <r>
      <rPr>
        <vertAlign val="superscript"/>
        <sz val="12"/>
        <rFont val="Times New Roman"/>
        <family val="1"/>
        <charset val="204"/>
      </rPr>
      <t>2</t>
    </r>
  </si>
  <si>
    <t>3. Предоставление помещений муниципальной собственности, находящихся на праве хозяйственного ведения или оперативного управления у муниципальных унитарных предприятий и муниципальных учреждений негосударственнм (немуниципальным) поставщикам услуг социальной сферы из числа СОНКО</t>
  </si>
  <si>
    <t>3.1.</t>
  </si>
  <si>
    <t>Предоставление в аренду (безвозмездное пользование) СОНКО, оказывающим услуги (выполняющим работы) социальной сферы, помещений (муниципальной собственности), находящихся на праве хозяйственного ведения или оперативного управления у муниципальных унитарных предприятий и муниципальных учреждений (далее - МУП и МУ)</t>
  </si>
  <si>
    <t>количество СОНКО, которым в отчетном периоде предоставлены в аренду (безвозмездное пользование)  помещения, находящиеся на праве хозяйственного ведения или оперативного управления у МУП и МУ, единиц</t>
  </si>
  <si>
    <t>количество договоров аренды (безвозмездного пользования), заключенных в отчетном году МУП и МУ с СОНКО, единиц</t>
  </si>
  <si>
    <t xml:space="preserve">площадь помещений, находящихся  на праве хозяйственного ведения или оперативного управления у МУП и МУ, предоставленных СОНКО в отчетном периоде, кв. метров </t>
  </si>
  <si>
    <t>4. Льготы по земельному налогу для СОНКО, установленные в муниципальном образовании</t>
  </si>
  <si>
    <t>4.1.</t>
  </si>
  <si>
    <t xml:space="preserve">Правовой акт муниципального образования устанавливающий льготы по земельному налогу для СОНКО </t>
  </si>
  <si>
    <t>наименование правового акта муниципального образования* (с указанием даты, №, органа, принявшего правовой акт, а также дату последней редакции)</t>
  </si>
  <si>
    <t>ссылка на соответствующую страницу на сайте муниципального образования, где размещен правовой акт, устанавливающий льготу по земельному налогу</t>
  </si>
  <si>
    <t>4.2.</t>
  </si>
  <si>
    <t>Размер предоставляемой льготы по земельному налогу для СОНКО</t>
  </si>
  <si>
    <t>указать размер понижающего коэффициента (также указать, если льгота не предусмотрена)</t>
  </si>
  <si>
    <t>4.3.</t>
  </si>
  <si>
    <t>Количество СОНКО, которым предоставлена льгота по земельному налогу</t>
  </si>
  <si>
    <t>* с приложением указанного документа в редакции, актуальной на отчетную дату</t>
  </si>
  <si>
    <t>Имущественная поддержка субъектов малого и среднего предприниамтельства, осуществляющих деятельность с социальной сфере (далее - социальные предприниамтели) по состоянию на 1 января 2024 года</t>
  </si>
  <si>
    <t>1. Предоставление имущественной поддержки социальных предпринимателей путем предоставлнеия помещений из перечня муниципального имущества, свободного от прав третьих лиц и предназначенного для передачи во временное владение и (или) польззование субъектам малого и среднего предпринимательства</t>
  </si>
  <si>
    <t>Перечень муниципального имущества, предназначенного для передачи во владение (пользование) субъектам малого и среднего предпринимательства (далее - Перечень МСП, субъекты МСП)</t>
  </si>
  <si>
    <t xml:space="preserve">наименование правового акта* об утверждении порядка формирования, ведения и обязательного опубликования Перечня МСП (с указанием даты, № и наименование исполнительно-распорядительного органа, принявшего правовой акт, даты последней редакции) </t>
  </si>
  <si>
    <t xml:space="preserve">наименование правового акта* об утверждении Перечня МСП (с указанием даты, № и наименование исполнительно-распорядительного органа, принявшего правовой акт, даты последней редакции) </t>
  </si>
  <si>
    <t>ссылка на соответствующую страницу на сайте муниципального образования, где размещен Перечень МСП</t>
  </si>
  <si>
    <t>Площадь помещений муниципального имущества</t>
  </si>
  <si>
    <t>состоящих в Перечне МСП на начало отчетного периода</t>
  </si>
  <si>
    <t>включенных в Перечень МСП в течение отчетного периода</t>
  </si>
  <si>
    <t>доля площади помещений, включенных в Перечень МСП в течение отчетного года от общей площади помещений, стоящих в Перечне МСП на начало отчетного года, процент</t>
  </si>
  <si>
    <t>исключенных из Перечня МСП в течение отчетного периода</t>
  </si>
  <si>
    <t>состоящих в Перечне МСП на конец отчетного периода отчетную дату</t>
  </si>
  <si>
    <t>находящихся в Перечне МСП на начало отчетного периода</t>
  </si>
  <si>
    <t>доля количества помещений, включенных в Перечень МСП в течение года от общей площади помещений, стоящих в Перечне МСП на начало отчетного года, процент</t>
  </si>
  <si>
    <t>находящихся в Перечне МСП на конец отчетного периода</t>
  </si>
  <si>
    <t>Количество земельных участков, находящихся в перечне МСП на конец отчетного периода</t>
  </si>
  <si>
    <t>в т.ч переданных во владение и пользование социальным предпринимателям, на конец отчетного периода</t>
  </si>
  <si>
    <t>Количество объектов движимого имущества, находящихся в перечне МСП на конец отчетного периода (включая иное имущество)</t>
  </si>
  <si>
    <t>Общее количество объектов (движимого, недвижимого имущества, земельнных участков), находящихся в перечне МСП на конец отчетного периода</t>
  </si>
  <si>
    <t>Доля объектов, включенных в Перечень МСП на конец отчетного года, переданных во владение и пользование социальным предпринимателям, процент</t>
  </si>
  <si>
    <t>Правовой акт муниципального образования об установлении льготы для социальных предпринимателей при предоставлении в аренду муниципального имущества</t>
  </si>
  <si>
    <t xml:space="preserve">наименование правового акта* об установлении льготы для социальных предпринимателей  (с указанием даты, № и наименование исполнительно-распорядительного органа, принявшего правовой акт, с указанием даты последней редакции) </t>
  </si>
  <si>
    <t>Размер предусмотренной льготы при предоставлении муниципального имущества социальным предпринимателям</t>
  </si>
  <si>
    <t>безвозмездное пользование (Да/Нет/В разработке)</t>
  </si>
  <si>
    <t>использование понижающего коэффициента (указать размер коэффициента/ Нет)</t>
  </si>
  <si>
    <t xml:space="preserve">Условие предоставления муниципального имущества социальным предпринимателям </t>
  </si>
  <si>
    <t>указать, условия, при соблюдении которых социальный предприниматель может получить муниципальное имущество на льготных условиях (оказывает один из приоритетных видов деятельности (указать какие), получил статус "Социальное предприятие", нет особых условий)</t>
  </si>
  <si>
    <t>Количество социальных предпринимателей, которым предоставлены помещения муниципального имущества на льготной основе</t>
  </si>
  <si>
    <t xml:space="preserve"> в т.ч. имеющим статус "социальное предприятие"</t>
  </si>
  <si>
    <t>общее количество социальных предпринимателей, которым предоставлены помещения муниципального имущества, единиц</t>
  </si>
  <si>
    <t>в т.ч. имеющих статус "социальное предприятие", единиц</t>
  </si>
  <si>
    <t>Количество помещений муниципального имущества, предоставленых социальным предпринимателям</t>
  </si>
  <si>
    <t>в т.ч. имеющим статус "социальное предприятие", единиц</t>
  </si>
  <si>
    <t>общее количество помещений, предоставленных социальным предпринимателям, единиц</t>
  </si>
  <si>
    <t xml:space="preserve">Площадь помещений муниципального имущества, предоставленых социальным предпринимателям </t>
  </si>
  <si>
    <r>
      <t>в т.ч. имеющим статус "социальное предприятие", м</t>
    </r>
    <r>
      <rPr>
        <vertAlign val="superscript"/>
        <sz val="12"/>
        <rFont val="Times New Roman"/>
        <family val="1"/>
        <charset val="204"/>
      </rPr>
      <t>2</t>
    </r>
  </si>
  <si>
    <r>
      <t>в безвозмездное пользование, м</t>
    </r>
    <r>
      <rPr>
        <vertAlign val="superscript"/>
        <sz val="12"/>
        <rFont val="Times New Roman"/>
        <family val="1"/>
        <charset val="204"/>
      </rPr>
      <t>2</t>
    </r>
  </si>
  <si>
    <r>
      <t>общая площадь помещений, муниципального имущества предоставленных социальным предпринимателям, м</t>
    </r>
    <r>
      <rPr>
        <vertAlign val="superscript"/>
        <sz val="12"/>
        <rFont val="Times New Roman"/>
        <family val="1"/>
        <charset val="204"/>
      </rPr>
      <t>2</t>
    </r>
  </si>
  <si>
    <t>2. Помешения муниципального имущества находящиеся вне перечня МСП, предоставленные социальнымм предпринимателям на льготной основе</t>
  </si>
  <si>
    <r>
      <t xml:space="preserve">Помещения муниципального имущества, переданные во временное владение (пользование) социальным предпринимателям на конец отчетного периода, но </t>
    </r>
    <r>
      <rPr>
        <b/>
        <sz val="12"/>
        <rFont val="Times New Roman"/>
        <family val="1"/>
        <charset val="204"/>
      </rPr>
      <t>находящихся вне Перечня МСП</t>
    </r>
    <r>
      <rPr>
        <sz val="12"/>
        <rFont val="Times New Roman"/>
        <family val="1"/>
        <charset val="204"/>
      </rPr>
      <t xml:space="preserve"> в т.ч.</t>
    </r>
  </si>
  <si>
    <t>3. Предоставление помещений муниципальной собственности, находящихся на праве хозяйственного ведения или оперативного управления у муниципальных унитарных предприятий и муниципальных учреждений негосударственнм (немуниципальным) поставщикам услуг социальной сферы, из числа социальных предпринимателей</t>
  </si>
  <si>
    <t xml:space="preserve">Предоставление в аренду (безвозмездное пользование) помещений муниципальной собственности, находящихся на праве хозяйственного ведения или оперативного управления у муниципальных унитарных предприятий и муниципальных учреждений (далее - МУП и МУ) социальным предпринимателям </t>
  </si>
  <si>
    <t xml:space="preserve">количество социальных предпринимателей, которым в отчетном периоде предоставлены в аренду (безвозмездное пользование)  помещения, находящиеся на праве хозяйственного ведения или оперативного управления у МУП и МУ, единиц </t>
  </si>
  <si>
    <t>в т.ч. имеющие статус "социальное предприятие", единиц</t>
  </si>
  <si>
    <t>количество договоров аренды (безвозмездного пользования), заключенных в отчетном году МУП и МУ с социальными предпринимателями, единиц</t>
  </si>
  <si>
    <t>в т.ч. с имеющими статус "социальное предприятие", единиц</t>
  </si>
  <si>
    <r>
      <t>площадь помещений, находящихся  на праве хозяйственного ведения или оперативного управления у МУП и МУ, предоставленных социальным предпринимателям в отчетном периода, м</t>
    </r>
    <r>
      <rPr>
        <vertAlign val="superscript"/>
        <sz val="12"/>
        <rFont val="Times New Roman"/>
        <family val="1"/>
        <charset val="204"/>
      </rPr>
      <t>2</t>
    </r>
    <r>
      <rPr>
        <sz val="12"/>
        <rFont val="Times New Roman"/>
        <family val="1"/>
        <charset val="204"/>
      </rPr>
      <t xml:space="preserve"> </t>
    </r>
  </si>
  <si>
    <t>4. Льготы по земельному налогу для социальных предпринимателей, установленные в муниципальном образовании</t>
  </si>
  <si>
    <t xml:space="preserve">Правовой акт муниципального образования установливающий льготы по земельному налогу для социальных предпринимателей </t>
  </si>
  <si>
    <t>Размер предоставляемой льготы по земельному налогу для социальных предпринимателей</t>
  </si>
  <si>
    <t>Количество социальных предпринимателей, которым предоставлена льгота по земельному налогу</t>
  </si>
  <si>
    <t>IX. Оказание образовательной и информационной поддержки негосударственным (немуниципальным) поставщикам услуг (работ) в социальной сфере в 2023 году</t>
  </si>
  <si>
    <t>Проведение на территории муниципального образования в отчетном периоде образовательных мероприятий по вопросам оказания услуг (выполнения работ) социальной сферы:</t>
  </si>
  <si>
    <t>Единицы измерения (коментарии)</t>
  </si>
  <si>
    <t>Значение показателя</t>
  </si>
  <si>
    <t>организованных с участием исполнительных органов государственной власти автономного округа</t>
  </si>
  <si>
    <t>общее количество образовательных мероприятий, в т.ч.</t>
  </si>
  <si>
    <t>программы повышения квалификации</t>
  </si>
  <si>
    <t>программы профессиональной переподготовки</t>
  </si>
  <si>
    <t xml:space="preserve">прочие образовательные мероприятия </t>
  </si>
  <si>
    <r>
      <t>количество работников негосударственных (немуниципальных) организаций социальной сферы, прошедших повышение квалификации (профессиональную переподготовку) в отчетном периоде</t>
    </r>
    <r>
      <rPr>
        <vertAlign val="superscript"/>
        <sz val="12"/>
        <rFont val="Times New Roman"/>
        <family val="1"/>
        <charset val="204"/>
      </rPr>
      <t xml:space="preserve">1 </t>
    </r>
    <r>
      <rPr>
        <sz val="12"/>
        <rFont val="Times New Roman"/>
        <family val="1"/>
        <charset val="204"/>
      </rPr>
      <t>(</t>
    </r>
    <r>
      <rPr>
        <b/>
        <sz val="12"/>
        <rFont val="Times New Roman"/>
        <family val="1"/>
        <charset val="204"/>
      </rPr>
      <t>за исключением прочих образовательных мероприяти</t>
    </r>
    <r>
      <rPr>
        <sz val="12"/>
        <rFont val="Times New Roman"/>
        <family val="1"/>
        <charset val="204"/>
      </rPr>
      <t>й)</t>
    </r>
  </si>
  <si>
    <t>самостоятельно организованных муниципальным образованием</t>
  </si>
  <si>
    <r>
      <t>количество работников негосударственных (немуниципальных) организаций социальной сферы, прошедших повышение квалификации (профессиональную переподготовку) в отчетном периоде</t>
    </r>
    <r>
      <rPr>
        <vertAlign val="superscript"/>
        <sz val="12"/>
        <rFont val="Times New Roman"/>
        <family val="1"/>
        <charset val="204"/>
      </rPr>
      <t>1</t>
    </r>
    <r>
      <rPr>
        <sz val="12"/>
        <rFont val="Times New Roman"/>
        <family val="1"/>
        <charset val="204"/>
      </rPr>
      <t>(</t>
    </r>
    <r>
      <rPr>
        <b/>
        <sz val="12"/>
        <rFont val="Times New Roman"/>
        <family val="1"/>
        <charset val="204"/>
      </rPr>
      <t>за исключением прочих образовательных мероприятий)</t>
    </r>
  </si>
  <si>
    <r>
      <t>Количество работников муниципальных организаций и муниципальных служащих</t>
    </r>
    <r>
      <rPr>
        <vertAlign val="superscript"/>
        <sz val="12"/>
        <rFont val="Times New Roman"/>
        <family val="1"/>
        <charset val="204"/>
      </rPr>
      <t>2</t>
    </r>
    <r>
      <rPr>
        <sz val="12"/>
        <rFont val="Times New Roman"/>
        <family val="1"/>
        <charset val="204"/>
      </rPr>
      <t>, прошедших повышение квалификации (профессиональную переподготовку) в отчетном периоде, человек</t>
    </r>
  </si>
  <si>
    <t>Доля работников негосударственных (немуниципальных) организаций, принявших участие в образовательных мероприятиях, в общем количестве участников образовательных мероприятий</t>
  </si>
  <si>
    <t>Количество фактов получения консультаций по вопросам деятельности негосударственных (немуниципальных) поставщиков услуг в социальной сфере</t>
  </si>
  <si>
    <t>Информирование населения через средства массовой информации о деятельности негосударственных (немуниципальных) поставщиков услуг (работ) в социальной сфере, «историях успеха» и достижениях</t>
  </si>
  <si>
    <t>количество информационных материалов, размещенных в СМИ, о деятельности негосударственных (немуниципальных) поставщиков услуг, в т.ч. СОНКО и социальных предпринимателей (единиц)</t>
  </si>
  <si>
    <t>1 руководители, работники и добровольцы негосударственных (немуниципальных) организаций, индивидуальные предприниматели, осуществляющие деятельность в социальной сфере на территории муниципального образования</t>
  </si>
  <si>
    <t>2 учитываются работники муниципальных организаций и муниципальные служащие, осуществляющие деятельность в социальной сфере (образование, здравоохранение, культура, социальная защита, физическая культура и спорт)</t>
  </si>
  <si>
    <r>
      <t>X. Результаты проведения независимой оценки качества условий оказания услуг организациями, осуществляющими деятельность в социальной сфере</t>
    </r>
    <r>
      <rPr>
        <vertAlign val="superscript"/>
        <sz val="13"/>
        <rFont val="Times New Roman"/>
        <family val="1"/>
        <charset val="204"/>
      </rPr>
      <t>1</t>
    </r>
  </si>
  <si>
    <t>Наименование показателя</t>
  </si>
  <si>
    <t>итого</t>
  </si>
  <si>
    <t>образование</t>
  </si>
  <si>
    <t>Количество организаций, в отношении которых проведена независимая оценка, единиц</t>
  </si>
  <si>
    <t>муниципальные, единиц</t>
  </si>
  <si>
    <t>негосударственные (немуниципальные), единиц</t>
  </si>
  <si>
    <t>Количество организаций, в отношении которых независимая оценка проведена исполнительно-распорядительными органами муниципальных образований автономного округа самостоятельно, единиц</t>
  </si>
  <si>
    <t>Количество организаций, в отношении которых независимая оценка проведена организацией - оператором, единиц</t>
  </si>
  <si>
    <t>Максимальное количество баллов</t>
  </si>
  <si>
    <t>среди:</t>
  </si>
  <si>
    <t>муниципальных организаций, баллов</t>
  </si>
  <si>
    <t>негосударственных (немуниципальных) организаций, баллов</t>
  </si>
  <si>
    <t>Минимальное количество баллов</t>
  </si>
  <si>
    <t>Среднее значение баллов по муниципальному образованию</t>
  </si>
  <si>
    <t>по муниципальным организациям, баллов</t>
  </si>
  <si>
    <t>по негосударственным (немуниципальным) организациям, баллов</t>
  </si>
  <si>
    <r>
      <rPr>
        <vertAlign val="superscript"/>
        <sz val="10"/>
        <rFont val="Times New Roman"/>
        <family val="1"/>
        <charset val="204"/>
      </rPr>
      <t>1</t>
    </r>
    <r>
      <rPr>
        <sz val="10"/>
        <rFont val="Times New Roman"/>
        <family val="1"/>
        <charset val="204"/>
      </rPr>
      <t xml:space="preserve"> информация о результатах проведения независимой оценки качества условий оказания услуг организациями, осуществляющими деятельность в социальной сфере, приводится вне зависимости от того, кто является организатором ее проведения - автономный округ или муниципальное образование автономного округа</t>
    </r>
  </si>
  <si>
    <t>VIII. Контактные данные ответственных исполнителей Отчета</t>
  </si>
  <si>
    <t>Социальная защита и социальное обслуживание</t>
  </si>
  <si>
    <t>Орган местного самоуправления</t>
  </si>
  <si>
    <t>Фамилия, имя, отчетство руководителя ОМСУ</t>
  </si>
  <si>
    <t>Должность руководителя ОМСУ</t>
  </si>
  <si>
    <t>Номер телефона руководителя ОМСУ (с кодом города)</t>
  </si>
  <si>
    <t>Адрес электронной почты руководителя ОМСУ</t>
  </si>
  <si>
    <t>Фамилия, имя, отчетство специалиста, ответственного за предоставление информации</t>
  </si>
  <si>
    <t>Должность специалиста</t>
  </si>
  <si>
    <t>Номер телефона специалиста (с кодом города)</t>
  </si>
  <si>
    <t>Адрес электронной почты специалиста</t>
  </si>
  <si>
    <t>Фамилия, имя, отчетство непосредственного руководителя специалиста</t>
  </si>
  <si>
    <t>Должность непосредственного руководителя</t>
  </si>
  <si>
    <t>Номер телефона непосредственного руководителя (с кодом города)</t>
  </si>
  <si>
    <t>Адрес электронной почты непосредственного руководителя</t>
  </si>
  <si>
    <t>Комментарии к отчету</t>
  </si>
  <si>
    <t>(логические взаимоувязки разделов и строк)</t>
  </si>
  <si>
    <t>Раздел I</t>
  </si>
  <si>
    <t>Раздел II</t>
  </si>
  <si>
    <t>Раздел III</t>
  </si>
  <si>
    <t>Раздел IV</t>
  </si>
  <si>
    <t>Раздел V</t>
  </si>
  <si>
    <t>Раздел VI</t>
  </si>
  <si>
    <t>Примечание</t>
  </si>
  <si>
    <t>Строка 6</t>
  </si>
  <si>
    <t>Строка 4</t>
  </si>
  <si>
    <t>+</t>
  </si>
  <si>
    <t>Средства бюджета муниципального образования для передачи негосударственным (немуниципальным) поставщикам на оказание услуг (выполнение работ) планируются в муниципальных программах по соответствующим мероприятиям. Порядок (механизм) передачи средств также устанавливается в муниципальной программе. Объем средств, запланированных к передаче (переданных) из бюджета муниципального образования негосударственным (немуниципальным) организациям (строка 4 раздела II) в разделе IV Отчета распределяется по механизмам передачи средств. В случае наличия фактически переданных негосударственным поставщикам средств, разделе VI Отчета указыватся факты получения гражданами услуг (работ) у таких поставщиков</t>
  </si>
  <si>
    <t>Строка 5</t>
  </si>
  <si>
    <t>Строка 8.1</t>
  </si>
  <si>
    <t>Строка 8</t>
  </si>
  <si>
    <t>Строка 2</t>
  </si>
  <si>
    <t>В случае наличия в муниципальном образовании фактически переданных негосударственным (немуниципальным) поставщикам услуг (работ), в обязательном порядке должны быть утверждены стандарты оказания услуг (выполнения работ), стоимость услуг (работ), реестр поставщиков</t>
  </si>
  <si>
    <t>Строка 9</t>
  </si>
  <si>
    <t>Строка 10</t>
  </si>
  <si>
    <t>Строка 11</t>
  </si>
  <si>
    <t>Строка 13</t>
  </si>
  <si>
    <t>Строка 8.2</t>
  </si>
  <si>
    <t>В случае наличия утвержденного Перечня муниципального имущества, свободного от прав третьих лиц и предназначенного для передачи во временное владение и (или) пользование СО НКО, и Перечня муниципального имущества, предназначенного для передачи во владение (пользование) субъектам малого и среднего предпринимательства, а также фактического предоставления СО НКО / социальным предпринимателям муниципального имущества во владение и (или) пользование, указывается размер предоставляемой льготы и количество СО НКО / социальных предпринимателей, получивших имущественную поддержку</t>
  </si>
  <si>
    <t>Строка 8.3</t>
  </si>
  <si>
    <t>Строка 8.7</t>
  </si>
  <si>
    <t>Строка 14</t>
  </si>
  <si>
    <t>Строка 8.4</t>
  </si>
  <si>
    <t>В случае наличия в муниципальном образовании правового акта об установлении льготного налогообложения для СО НКО / социальных предпринимателей по земельному налогу, указывается размер льготы и количество СО НКО / социальных предпринимателей, которым предоставлена льгота</t>
  </si>
  <si>
    <t>Строка 8.8</t>
  </si>
  <si>
    <t>Строка 15</t>
  </si>
  <si>
    <t>Строка 8.5</t>
  </si>
  <si>
    <t>В случае проведения в муниципальном образовании образовательных мероприятий по вопросам деятельности негосударственных (немуниципальных) поставщиков на рынках услуг (работ) социальной сферы, указывается количество человек (руководители, работники, добровольцы негосударственных (немуниципальных) организаций, индивидуальные предприниматели), прошедших обучение</t>
  </si>
  <si>
    <t>город Ханты-Мансийск</t>
  </si>
  <si>
    <t>2017 год</t>
  </si>
  <si>
    <t>Да</t>
  </si>
  <si>
    <t>Общероссийские перечни</t>
  </si>
  <si>
    <t>за 2018 год</t>
  </si>
  <si>
    <t>апреля</t>
  </si>
  <si>
    <t>город Когалым</t>
  </si>
  <si>
    <t>2018 год</t>
  </si>
  <si>
    <t>Нет</t>
  </si>
  <si>
    <t>Региональный перечень</t>
  </si>
  <si>
    <t>за январь - март 2019 года</t>
  </si>
  <si>
    <t>июля</t>
  </si>
  <si>
    <t>город Лангепас</t>
  </si>
  <si>
    <t>2019 год</t>
  </si>
  <si>
    <t>Муниципальный перечень</t>
  </si>
  <si>
    <t>за январь - июнь 2019 года</t>
  </si>
  <si>
    <t>октября</t>
  </si>
  <si>
    <t>город Мегион</t>
  </si>
  <si>
    <t>2020 год</t>
  </si>
  <si>
    <t>за январь - сентябрь 2019 года</t>
  </si>
  <si>
    <t>город Нефтеюганск</t>
  </si>
  <si>
    <t>2021 год</t>
  </si>
  <si>
    <t>за 2019 год</t>
  </si>
  <si>
    <t>город Нижневартовск</t>
  </si>
  <si>
    <t>2022 год</t>
  </si>
  <si>
    <t>за январь - март 2020 года</t>
  </si>
  <si>
    <t>город Нягань</t>
  </si>
  <si>
    <t>за январь - июнь 2020 года</t>
  </si>
  <si>
    <t>город Покачи</t>
  </si>
  <si>
    <t>2024 год</t>
  </si>
  <si>
    <t>за январь - сентябрь 2020 года</t>
  </si>
  <si>
    <t>город Пыть-Ях</t>
  </si>
  <si>
    <t>2025 год</t>
  </si>
  <si>
    <t>за 2020 год</t>
  </si>
  <si>
    <t>город Радужный</t>
  </si>
  <si>
    <t>2026 год</t>
  </si>
  <si>
    <t>за январь - март 2021 года</t>
  </si>
  <si>
    <t>город Сургут</t>
  </si>
  <si>
    <t>2027 год</t>
  </si>
  <si>
    <t>за январь - июнь 2021 года</t>
  </si>
  <si>
    <t>город Урай</t>
  </si>
  <si>
    <t>2028 год</t>
  </si>
  <si>
    <t>за январь - сентябрь 2021 года</t>
  </si>
  <si>
    <t>город Югорск</t>
  </si>
  <si>
    <t>2029 год</t>
  </si>
  <si>
    <t>за 2021 год</t>
  </si>
  <si>
    <t>Белоярский район</t>
  </si>
  <si>
    <t>2030 год</t>
  </si>
  <si>
    <t>за январь - март 2022 года</t>
  </si>
  <si>
    <t>Березовский район</t>
  </si>
  <si>
    <t>за январь - июнь 2022 года</t>
  </si>
  <si>
    <t>Кондинский район</t>
  </si>
  <si>
    <t>за январь - сентябрь 2022 года</t>
  </si>
  <si>
    <t>Нефтеюганский район</t>
  </si>
  <si>
    <t>за 2022 год</t>
  </si>
  <si>
    <t>Нижневартовский район</t>
  </si>
  <si>
    <t>за январь - март 2023 года</t>
  </si>
  <si>
    <t>Октябрьский район</t>
  </si>
  <si>
    <t>за январь - июнь 2023 года</t>
  </si>
  <si>
    <t>Советский район</t>
  </si>
  <si>
    <t>за январь - сентябрь 2023 года</t>
  </si>
  <si>
    <t>Сургутский район</t>
  </si>
  <si>
    <t>Ханты-Мансийский район</t>
  </si>
  <si>
    <t>за январь - март 2024 года</t>
  </si>
  <si>
    <t>за январь - июнь 2024 года</t>
  </si>
  <si>
    <t>за январь - сентябрь 2024 года</t>
  </si>
  <si>
    <t>за 2024 год</t>
  </si>
  <si>
    <t>за январь - март 2025 года</t>
  </si>
  <si>
    <t>за январь - июнь 2025 года</t>
  </si>
  <si>
    <t>за январь - сентябрь 2025 года</t>
  </si>
  <si>
    <t>за 2025 год</t>
  </si>
  <si>
    <t>за январь - март 2026 года</t>
  </si>
  <si>
    <t>за январь - июнь 2026 года</t>
  </si>
  <si>
    <t>за январь - сентябрь 2026 года</t>
  </si>
  <si>
    <t>за 2026 год</t>
  </si>
  <si>
    <t>за январь - март 2027 года</t>
  </si>
  <si>
    <t>за январь - июнь 2027 года</t>
  </si>
  <si>
    <t>за январь - сентябрь 2027 года</t>
  </si>
  <si>
    <t>за 2027 год</t>
  </si>
  <si>
    <t>за январь - март 2028 года</t>
  </si>
  <si>
    <t>за январь - июнь 2028 года</t>
  </si>
  <si>
    <t>за январь - сентябрь 2028 года</t>
  </si>
  <si>
    <t>за 2028 год</t>
  </si>
  <si>
    <t>за январь - март 2029 года</t>
  </si>
  <si>
    <t>за январь - июнь 2029 года</t>
  </si>
  <si>
    <t>за январь - сентябрь 2029 года</t>
  </si>
  <si>
    <t>за 2029 год</t>
  </si>
  <si>
    <t>за январь - март 2030 года</t>
  </si>
  <si>
    <t>за январь - июнь 2030 года</t>
  </si>
  <si>
    <t>за январь - сентябрь 2030 года</t>
  </si>
  <si>
    <t>за 2030 год</t>
  </si>
  <si>
    <r>
      <t xml:space="preserve">Информация о реализуемых в муниципальных образованиях мероприятиях, направленных на поддержку (развитие) социального предпринимательства в рамках реализации региональных проектов
</t>
    </r>
    <r>
      <rPr>
        <b/>
        <sz val="11"/>
        <color theme="1"/>
        <rFont val="Times New Roman"/>
        <family val="1"/>
        <charset val="204"/>
      </rPr>
      <t xml:space="preserve"> "Акселерация субъектов малого и среднего предпринимательства" и "Создание условий для легкого старта и комфортного ведения бизнеса"</t>
    </r>
  </si>
  <si>
    <t xml:space="preserve">"Акселерация субъектов малого и среднего предпринимательства"
</t>
  </si>
  <si>
    <t>_____________________________________________________________</t>
  </si>
  <si>
    <t>"Создание условий для легкого старта и комфортного ведения бизнеса"</t>
  </si>
  <si>
    <t>наименование муниципального образования</t>
  </si>
  <si>
    <t>Наименование муниципальной программы (подпрограммы)</t>
  </si>
  <si>
    <t>Наименование регионального проекта</t>
  </si>
  <si>
    <t>Финансирование (тыс. рублей)</t>
  </si>
  <si>
    <t>Реквизиты платежного документа, подтверждающего кассвое исполнение 
 (№, дата)</t>
  </si>
  <si>
    <t>Всего план
 на 2023 год</t>
  </si>
  <si>
    <t xml:space="preserve">Факт 
на 01.01.2024 </t>
  </si>
  <si>
    <t>в т.ч. средства окружного бюджета</t>
  </si>
  <si>
    <t>в т.ч. средства местного бюджета</t>
  </si>
  <si>
    <t>аренда (субаренда) нежилых помещений</t>
  </si>
  <si>
    <t>приобретение нового оборудования (основных средств) и лицензионных программных продуктов</t>
  </si>
  <si>
    <t>на оплату коммунальных услуг нежилых помещений</t>
  </si>
  <si>
    <t>на обязательную сертификацию произведенной продукции</t>
  </si>
  <si>
    <t>на приобретение и (или) доставку кормов для сельскохозяйственных животных и птицы</t>
  </si>
  <si>
    <t>на приобретение и (или) доставку муки для производства хлеба и хлебобулочных изделий.</t>
  </si>
  <si>
    <t>на государственную регистрацию юридического лица и индивидуального предпринимателя</t>
  </si>
  <si>
    <t>на приобретение основных средств (оборудование, оргтехника)</t>
  </si>
  <si>
    <t>на приобретение инвентаря производственного назначения;</t>
  </si>
  <si>
    <t>на рекламу</t>
  </si>
  <si>
    <t>на выплаты по передаче прав на франшизу (паушальный взнос);</t>
  </si>
  <si>
    <t>на ремонтные работы в нежилых помещениях, выполняемые при подготовке помещений к эксплуатации</t>
  </si>
  <si>
    <t>изготовление и трансляция видеосюжетов (видеороликов) об успешных практиках социального предпринимательства</t>
  </si>
  <si>
    <t>изготовление (приобретение) материальных запасов, способствующих повышению информированности о социальном предпринимательстве, о существующих мерах и программах поддержки социального предпринимательства;</t>
  </si>
  <si>
    <t>проведение мероприятий, на которых демонстрируются и распространяются товары (услуги) социальных предприятий (расходы на оплату аренды помещения и (или) оборудования, обеспечение охраны и безопасности, коммунальных услуг, художественное оформление, рекламу, изготовление или приобретение стендов, витрин, стеллажей, прилавков и прочего оборудования, их перевозку, монтаж и демонтаж, уборку помещений)</t>
  </si>
  <si>
    <t>…</t>
  </si>
  <si>
    <t>иное направление (указать в примечании)</t>
  </si>
  <si>
    <t>Вид поддержки (направление расходов)*</t>
  </si>
  <si>
    <t xml:space="preserve">Наименование получателя поддержки-субъекта МСП, имеющего статус социальное предприятие** </t>
  </si>
  <si>
    <t>**единый реестр субъектов МСП, информация УФНС России по автономному округу (на сайте Депэконгомики Югры https://depeconom.admhmao.ru/informatsiya-dlya-negosudarstvennykh-organizatsiy-v-tom-chisle-so-nko/reyting-munitsipalnykh-obrazovaniy-khanty-mansiyskogo-avtono/reyting-munitsipalnykh-obrazovaniy-khanty-mansiyskogo-avtono/2023/)</t>
  </si>
  <si>
    <t>*вид поддержки (направление расходов) определен в соответствии с постановлением Правительства автономного округа от 30.12.2021 № 633-п "О мерах по реализации государственной программы Ханты-Мансийского автономного округа - Югры "Развитие экономического потенциала" (приложение 2), при наличии иного направления расходов, информацию следует указать в примечании;</t>
  </si>
  <si>
    <t>Информация о реализуемых в муниципальных образованиях мероприятиях, направленных на поддержку (развитие) социального предпринимательства в рамках реализации муниципальных программ</t>
  </si>
  <si>
    <t>Вид поддержки (направление расходов)</t>
  </si>
  <si>
    <t>*единый реестр субъектов МСП, информация УФНС России по автономному округу (на сайте Депэконгомики Югры https://depeconom.admhmao.ru/informatsiya-dlya-negosudarstvennykh-organizatsiy-v-tom-chisle-so-nko/reyting-munitsipalnykh-obrazovaniy-khanty-mansiyskogo-avtono/reyting-munitsipalnykh-obrazovaniy-khanty-mansiyskogo-avtono/2023/)</t>
  </si>
  <si>
    <t xml:space="preserve">Наименование получателя поддержки-субъекта МСП, имеющего статус социальное предприятие* </t>
  </si>
  <si>
    <t>Наименование основного мероприятия, в рамках которого оказана поддержка субъектам МСП, имеющим статус социальное предприятие</t>
  </si>
  <si>
    <t>НПА, утвердивший муниципальную программу (наименование, номер, дата)</t>
  </si>
  <si>
    <t>1. Рабочая группа по развитию, поддержке социально ориентированных некоммерческих организаций и выработке механизмов расширения доступа негосударственных (немуниципальных) организаций (коммерческих, некоммерческих) к предоставлению услуг в социальной сфере на территории Нефтеюганского района
2. Рабочая группа по развитию, поддержке социально ориентированных некоммерческих организаций и выработке механизмов расширения доступа негосударственных (немуниципальных) организаций (коммерческих, некоммерческих) к предоставлению услуг в социальной сфере на территории городского поселения Пойковский</t>
  </si>
  <si>
    <t>1.Постановление администрации Нефтеюганского района "О создании рабочей группы  на территории Нефтеюганского района"
2. Постановление администрации городского поселения Пойковский "О создании рабочей группы на территории городского поселения Пойковский"</t>
  </si>
  <si>
    <t>1. от 06.09.2017
2. от 31.12.2019</t>
  </si>
  <si>
    <t>1. 1534-па
2. 814-п</t>
  </si>
  <si>
    <t>Щегульная Людмила Ивановна</t>
  </si>
  <si>
    <t>Заместитель главы района</t>
  </si>
  <si>
    <t>8 (3463) 250 - 189</t>
  </si>
  <si>
    <t>economica@admoil.ru</t>
  </si>
  <si>
    <t>Комитет по экономической политике и предпринимательству</t>
  </si>
  <si>
    <t xml:space="preserve">Постановление администрации Нефтеюганского района "Об утверждении плана мероприятий ("дорожной карты") по поддержке доступа немуниципальных организаций (коммерческих, некоммерческих) к предоставлению услуг в социальной сфере в Нефтеюганском районе на 2021-2025 годы" </t>
  </si>
  <si>
    <t>570-па</t>
  </si>
  <si>
    <t>Катышева Юлия Рашидовна</t>
  </si>
  <si>
    <t>Председатель комитета</t>
  </si>
  <si>
    <t>8 (3463) 250 - 179</t>
  </si>
  <si>
    <t xml:space="preserve">economica@admoil.ru </t>
  </si>
  <si>
    <t>О внесении изменений в постановление администрации Нефтеюганского района от 09.04.2021 № 570-па "Об утверждении плана мероприятий ("дорожной карты") по поддержке доступа негосударственных организаций (коммерческих, некоммерческих) к предоставлению услуг в социальной сфере в Нефтеюганском районе на 2021-2025 годы"</t>
  </si>
  <si>
    <t>1522-па</t>
  </si>
  <si>
    <t>1. от 31.10.2022
2. от 31.10.2022
3. от 31.10.2018</t>
  </si>
  <si>
    <t>1. 2062-па-нпа
2. 2069-па-нпа
3. 753-п</t>
  </si>
  <si>
    <t>1. "Поддержка социально ориентированных некоммерческих организаций в Нефтеюганском районе. Развитие форм непосредственного осуществления населением местного самоуправления"
2. В муниципальной программе  «Устойчивое развитие коренных малочисленных народов Севера» подпрограмма отсутствует.
3. В муниципальной программе "Реализация социально-значимых проектов на территории городского посления Пойковский на 2019-2024 годы и на период до 2030 года" подпрограмма отсутсвует.</t>
  </si>
  <si>
    <t>2. Основное мероприятие "Меры поддержки, просветительские мероприятия, направленные на популяризацию и поддержку родных языков народов ханты, манси, ненцев" 
3. Основное мероприятие "Оказание финансовой поддержки социально ориентированным некоммерческим организациям"</t>
  </si>
  <si>
    <t xml:space="preserve">Постановление администрации Нефтеюганского района "О муниципальной программе Нефтеюганского района "Содействие развитию малого и среднего предпринимательства" </t>
  </si>
  <si>
    <t>2063-па-нпа</t>
  </si>
  <si>
    <t>отсутствует подпрограмма</t>
  </si>
  <si>
    <t>1. Региональный проект "Аселерация субъектов малого и среднего предпринимательства";
2. Региональный проект "Создание условий для легкого старта и комфортного ведения бизнеса";
3. Основное мероприятие "Финансовая поддержка субъектов малого и среднего предпринимательства и начинающих предпринимателей"</t>
  </si>
  <si>
    <t xml:space="preserve">О муниципальной программе Нефтеюганского района "Образование 21 века" </t>
  </si>
  <si>
    <t>2068-па-нпа</t>
  </si>
  <si>
    <t xml:space="preserve">Реализация финансово-экономической модели "Сертификат дошкольника", позволяющий всем предпринимателям, получившим лицензию на ведение образовательной деятельности, получать бюджетное финансирование на реализацию программ дошкольного образования.
Реализация финансово-экономической модели персонифицированного финансирования. Содействие развитию конкуренции на рынке услуг психолого-педагогического сопровождения детей с ограниченными возможностями здоровья. </t>
  </si>
  <si>
    <t>Постановление администрации Нефтеюганского района "О муниципальной программе Нефтеюганкого района "Культурное пространство"</t>
  </si>
  <si>
    <t>№ 2093-па-нпа</t>
  </si>
  <si>
    <t>Постановление администрации Нефтеюганского района "О внесении изменений в постановление администрации Нефтеюганского района 
от 21.10.2023 № 2093-па-нпа "О муниципальной программе Нефтеюганкого района "Культурное пространство"</t>
  </si>
  <si>
    <t>936-па-нпа</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</si>
  <si>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t>
  </si>
  <si>
    <t>Постановление администрации Нефтеюганского района "О муниципальной программе Нефтеюганского района 
"Развитие физической культуры и спорта"</t>
  </si>
  <si>
    <t>2094-па-нпа</t>
  </si>
  <si>
    <t>Постановление администрации Нефтеюганского района "О внесении изменений в постановление администрации Нефтеюганского района 
от 31.10.2022 № 2094-па-нпа "О муниципальной программе Нефтеюганского района "Развитие физической культуры и спорта"</t>
  </si>
  <si>
    <r>
      <t>Приказ Департамента образования и молодежной политики "О формировании перечня (комплекса) услуг, которые могут быть переданы на исполнение немуниципальным организациям, в том числе социально ориентированным некоммерческим организациям, в департаменте образования и молодежной политики Нефтеюганского района</t>
    </r>
    <r>
      <rPr>
        <b/>
        <sz val="12"/>
        <rFont val="Times New Roman"/>
        <family val="1"/>
        <charset val="204"/>
      </rPr>
      <t>"</t>
    </r>
  </si>
  <si>
    <t>964-0</t>
  </si>
  <si>
    <t>Приказ Департамента культуры и спорта Нефтеюганского района "Об утверждении Перечня (комплекса) услуг в сфере культуры, физической культуры и спорта, которые могут быть переданы на исполнение негосударственным организациям, в том числе социально ориентированным некоммерческим организациям"</t>
  </si>
  <si>
    <t>Приказ департамента образования и молодежной политики "О стандартизации предоставления услуг (работ), которые могут быть переданы на исполнение негосударственным организациям, в том числе социально ориентированным некоммерческим организациям, в Департаменте образования и молодёжной политики Нефтеюганского района"</t>
  </si>
  <si>
    <t>484-0</t>
  </si>
  <si>
    <t>Приказ Департамента культуры и спорта Нефтеюганского района "Об утверждении стандарта качества предоставления услуги "Организация и проведение мероприятий" (культурно-массовых (иной деятельности, в результате которой сохраняются, создаются, распространяются и осваиваются культурные ценности), предоставляемой негосударственными (немуниципальными) организациями, в том числе социально ориентированными некоммерческими организациями на территории Нефтеюганского района"</t>
  </si>
  <si>
    <t>Приказ Департамента культуры и спорта Нефтеюганского района "О введении стандарта качества услуги "Организация и проведение официальных спортивных мероприятий"</t>
  </si>
  <si>
    <t>Приказ департамента образования и молодежной политики "Об утверждении норматива на оказание услуги психолого-педагогического консультирования обучающихся их родителей (законных представителей) и педагогических работников"</t>
  </si>
  <si>
    <t>526-0</t>
  </si>
  <si>
    <t>Постановление администрации Нефтеюганского района "О внесении изменений в постановление администрации Нефтеюганского района от 30.10.2017 № 1914-па-нпа "Об утверждении порядка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</si>
  <si>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836-па-нпа</t>
  </si>
  <si>
    <t>Постановление администрации Нефтеюганского района "О внесении изменений в постановление администрации Нефтеюганского района от 03.11.2017 № 1962-па-нпа "Об утверждении порядка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физической культуры и спорта"</t>
  </si>
  <si>
    <t>1274-па-нпа</t>
  </si>
  <si>
    <t>Приказ Департамента культуры и спорта Нефтеюганского района "О Порядке формирования и ведения Департаментом культуры и спорта Нефтеюганского района реестра поставщиков услуг в сфере культуры, физической культуры и спорта, включающего как государственные (муниципальные), так и негосударственные (немуниципальные) организации, в том числе социально ориентированные некоммерческие организации, предоставляющих услуги на территории Нефтеюганского района"</t>
  </si>
  <si>
    <t>Приказ Департамента культуры и спорта 
Нефтеюганского района «Об утверждении реестра поставщиков услуг в сфере культуры, физической культуры и спорта, включающего как государственные (муниципальные), так и негосударственные (немуниципальные) организации, в том числе социально ориентированные некоммерческие организации, предоставляющих услуги на территории Нефтеюганского района»</t>
  </si>
  <si>
    <t>Муниципальное автономное учреждение Нефтеюганского района "Комплексный молодежный центр "Перспектива"</t>
  </si>
  <si>
    <t>Распоряжение администрации Нефтеюганского района "О создании муниципального автономного учреждения Нефтеюганского района "Комплексный молодежный центр "Перспектива"</t>
  </si>
  <si>
    <t>447-ра</t>
  </si>
  <si>
    <t xml:space="preserve">https://vk.com/molodejnr </t>
  </si>
  <si>
    <t>оказание информационной, консультационной, образовательной, организационной и иной ресурсной поддержки социально ориентированным некоммерческим организациям, добровольческим (волонтерским) организациям, гражданским активистам, инициативным группам граждан, креативным сообществам</t>
  </si>
  <si>
    <t>оказание информационной, консультационной, образовательной, организационной и иной ресурсной поддержки социально ориентированным некоммерческим организациям, добровольческим (волонтерским) организациям, гражданским активистам, инициативным группам граждан, креативным сообществам, социальному бизнесу.</t>
  </si>
  <si>
    <t>МО Нефтеюганский район</t>
  </si>
  <si>
    <t>Бочко Алла Анатольевна</t>
  </si>
  <si>
    <t>Глава района</t>
  </si>
  <si>
    <t>8 (3463)250100</t>
  </si>
  <si>
    <t xml:space="preserve">admnr@admoil.ru </t>
  </si>
  <si>
    <t>Жернова Алена Михайловна</t>
  </si>
  <si>
    <t>Начальник Управления экономики, анализа и целевых программ департамента образования Нефтеюганского района</t>
  </si>
  <si>
    <t>8(3463)250-126</t>
  </si>
  <si>
    <t xml:space="preserve">zhernovaam@admoil.ru </t>
  </si>
  <si>
    <t>Кривуля Анна Николаевна</t>
  </si>
  <si>
    <t>Директор департамента образования Нефтеюганского района</t>
  </si>
  <si>
    <t>8(3463)250-156</t>
  </si>
  <si>
    <t xml:space="preserve">conra@admoil.ru </t>
  </si>
  <si>
    <t>Моисеенко Андрей Евгеньевич</t>
  </si>
  <si>
    <t>Парафийнык Ольга Павловна</t>
  </si>
  <si>
    <t>Председатель комитета по физической культуре и спорта департамета культуры и спорта Нефтеюганского района</t>
  </si>
  <si>
    <t xml:space="preserve">заместитель председателя комитета по культуре департамента
культуры и спорта Нефтеюганского района
</t>
  </si>
  <si>
    <t>8(3463)2718-107</t>
  </si>
  <si>
    <t>8(3463)316-406</t>
  </si>
  <si>
    <t>FkisNr@mail.ru</t>
  </si>
  <si>
    <t>komkultur@mail.ru</t>
  </si>
  <si>
    <t>Андреевский Александр Юрьевич</t>
  </si>
  <si>
    <t>Директор департамента культуры и спорта Нефтеюганского района</t>
  </si>
  <si>
    <t>8(3463)316-411</t>
  </si>
  <si>
    <t>dkis2014@mail.ru</t>
  </si>
  <si>
    <t>Постановление администрации Нефтеюганского района "Об утверждении порядка формирования, ведения и обязательного опубликования перечня муниципального имущества Нефтеюганского муниципального района Ханты-Мансийского автономного округа - Югры свободного от прав третьих лиц (за исключением имущественных прав некоммерческих организаций), которое может быть предоставлено социально ориентированным некоммерческим организациям во владение и (или) пользование на долгосрочной основе" от 15.11.2016 № 1990-па-нпа (с изменениями от 28.08.2023 № 1244-па-нпа)</t>
  </si>
  <si>
    <t>Постановление администрации городского поселения Пойковский "Об утверждении Порядка формирования, ведения и обязательного опубликования перечня муниципального имущества городского поселения Пойковский, предоставляемого социально ориентированным некоммерческим организациям" от 24.06.2019 № 383-п</t>
  </si>
  <si>
    <t>Постановление администрации сельского поселения Салым "Об утверждении порядка формирования, ведения и обязательного опубликования перечня муниципального имущества сельского поселения Салым, предоставляемого сойиально ориентированным некоммерческим организациям" от 23.10.2020 № 113-п (с изменениями от 11.06.2021 № 53-п)</t>
  </si>
  <si>
    <t>Постановление администрации сельского поселения Лемпино "Об утверждении порядка формирования, ведения и обязательного опубликования перечня муниципального имущества сельского поселения Лемпино, предоставляемого социально ориентированным некоммерческим организациям" от 23.06.2023 № 75</t>
  </si>
  <si>
    <t xml:space="preserve">Распоряжение департамента имущественных отношений Нефтеюганского района "Об утверждении перечня муниципального имущества Нефтеюганского муниципального района Ханты-Мансийского автономного округа - Югры свободного от прав третьих лиц (за исключением имущественных прав некоммерческих организаций), которое может быть предоставлено социально ориентированным некоммерческим организациям" от 22.09.2023 № 292 </t>
  </si>
  <si>
    <t>Постановление администрации городского поселения Пойковский "Об утверждении перечня муниципального имущества городского поселения Пойковский, предоставляемого социально ориентированным некоммерческим организациям" от 24.06.2019 № 384-п (с изменениями от 31.01.2023 № 53-п)</t>
  </si>
  <si>
    <t>Постановление администрации сельского поселения Салым "О признании утратившим силу постановления администрации сельского поселения Салым от 27.10.2020 № 118-п "Об утверждении Перечня муниципального имущества сельского поселения Салым, предоставляемого сойиально ориентированным некоммерческим организациям" от 20.03.2023 № 36-п</t>
  </si>
  <si>
    <t>Постановление администрации сельского поселения Лемпино "Об утверждении перечня муниципального имущества сельского поселения Лемпино, предоставляемого социально ориентированным некоммерческим организациям" от 04.07.2023 № 78</t>
  </si>
  <si>
    <t>https://nefteyuganskij-r86.gosweb.gosuslugi.ru/deyatelnost/napravleniya-deyatelnosti/imushestvo/imushchestvennye-otnosheniya-npa/</t>
  </si>
  <si>
    <t>https://admpoyk.ru/economics/2017-01-27-07-35-45/2017-01-27-07-39-13.html</t>
  </si>
  <si>
    <t>https://adminsalym.ru/normativno-pravovye-akty/postanovleniya/2020-god/oktyabr.html</t>
  </si>
  <si>
    <t>https://admlempino.ru/</t>
  </si>
  <si>
    <t>Размер льготы составляет 100 %, так как в муниципальных образованиях муниципальное имущество предоставлено СОНКО на безвозмездной основе.</t>
  </si>
  <si>
    <t>нет</t>
  </si>
  <si>
    <t>да</t>
  </si>
  <si>
    <t>- осуществление, в соответствии с учредительными документами один или несколько видов деятельности, предусмотренных пунктами 1, 2 статьи 31.1 Федерального закона от 12.01.1996 № 7-ФЗ «О некоммерческих организациях»; 
- использование муниципального имущества по целевому назначению имущества для осуществления одного или нескольких видов деятельности, предусмотренных пунктами 1, 2 статьи 31.1 Федерального закона от 12.01.1996 № 7-ФЗ «О некоммерческих организациях» и указываемых в договоре безвозмездного пользования; 
- некоммерческим организациям-исполнителям общественно полезных услуг муниципальное имущество в безвозмездное пользование предоставляется на срок не менее двух лет.</t>
  </si>
  <si>
    <t xml:space="preserve">Решение Думы Нефтеюганского района 
от 21.10.2011 № 90 «Об установлении земельного налога» </t>
  </si>
  <si>
    <t>https://nefteyuganskij-r86.gosweb.gosuslugi.ru/ofitsialno/dokumenty/npa_duma/resheniya-dumy-za-2023/</t>
  </si>
  <si>
    <t>Постановление администрации Нефтеюганского района "Об утверждении порядка формирования, ведения, обязательного опубликования перечня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от 30.10.2017 № 1913-па-нпа (с изменениями от 22.08.2022 № 1511-па-нпа)</t>
  </si>
  <si>
    <t>Постановление администрации городского поселения Пойковский "Об утверждении перечня муниципального имущества,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порядка его ведения, и распоряжения имуществом, указанном в нем" от 23.12.2019 № 781-п 
(с изменениями от 21.08.2023 № 672-п)</t>
  </si>
  <si>
    <t>Постановление администрации сельского поселения Салым "Об утверждении порядка формирования, ведения, обязательного опубликования перечня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от 29.06.2021 № 76-п</t>
  </si>
  <si>
    <t>Постановление администрации сельского поселения Каркатеевы "Об утверждении Порядка формирования, ведения и обязательного опубликования перечня муниципального имущества муниципального образование сельское поселение Каркатеевы, свободного от прав третьих лиц (за исключением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а так же порядка и условий предоставления такого имущества в аренду" от 27.09.2017 № 121-па (с изменениями от 31.05.2021 № 81-па)</t>
  </si>
  <si>
    <t>Решение совета депутатов сельского поселения Усть-Юган "Об утверждении порядка формирования, ведения, обязательного опубликования перечня муниципального имущества муниципального образования сельское поселение Усть-Юган,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порядка и условий предоставления такого имущества в аренду" от 05.12.2019 № 101 (с изменениями от 07.06.2021 № 221)</t>
  </si>
  <si>
    <t>Решение совета депутатов сельского поселения Сентябрьский "Об утверждении порядка формирования, ведения, обязательного опубликования перечня муниципального имущества муниципального образования сельское поселение Сентябрьский,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от 19.05.2021 № 145</t>
  </si>
  <si>
    <t>Решение совета депутатов сельского поселения Сингапай "Об утверждении порядка формирования, ведения, обязательного опубликования перечня муниципального имущества муниципального образования сельское поселение Сингапай, свободного от прав третьих лиц (за исключением имущественных прав субъектов малого и среднего предпринимательства), предоставляемого во владение и (или) пользование субъектам молого и среднего предпринимательства" от 06.06.2018 № 228 (с изменениями от 23.12.2019 № 74)</t>
  </si>
  <si>
    <t>Решение совета депутатов сельского поселения Куть-Ях "Об утверждении Порядка формирования, ведения, обязательного опубликования перечня муниципального имущества муниципального образования сельского поселения Куть-Ях, свободного от прав третьих лиц (за исключением имущественных прав субъектов малого и среднего предпринимательства), предоставляемого во владение и (или) пользование субъектам молого и среднего предпринимательства, а так же порядка и условий предеставления такого имущества в аренду" от 26.03.2020 № 188 (с изменениями от 28.06.2021 № 248)</t>
  </si>
  <si>
    <t>Постановление администрации сельского поселения Лемпино "Об утверждении Порядка формирования, ведения и обязательного опубликования перечня муниципального имущества муниципального образование сельское поселение Каркатеевы, свободного от прав третьих лиц (за исключением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а так же порядка и условий предоставления такого имущества в аренду" от 12.05.2021 № 41</t>
  </si>
  <si>
    <t>Распоряжение департамента имущественных отношений Нефтеюганского района "Об утверждении перечня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предоставляемого во владение и (или) в пользование субъектам малого и среднего предпринимательства и организациям, образующим инфраструктуру поддержки субьектов малого и среднего предпринимательства" от 08.10.2019 № 647 (с изменениями от 10.05.2023 № 130)</t>
  </si>
  <si>
    <t>Постановление администрации городского поселения Пойковский "Об утверждении перечня муниципального имущества,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порядка его ведения, и распоряжения имуществом, указанном в нем" от 23.12.2019 № 781-п (с изменениями от 21.08.2023 № 672-п)</t>
  </si>
  <si>
    <t>Постановление администрации сельского поселения Салым "Об утверждении перечня муниципального имущества муниципального образования сельского поселения Салым,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от 23.03.2023 № 45-п (с изменениями от 30.05.2023 № 88-п)</t>
  </si>
  <si>
    <t>Постановление администрации сельского поселения Каркатеевы "Об утверждении перечня муниципального имущества, предоставляемого во владение и (или) пользование субъектам малого и среднего предпринимательства" от 10.08.2018 № 150-па (с изменениями от 05.06.2023 № 79-па)</t>
  </si>
  <si>
    <t>Распоряжение администрации сельского поселения Усть-Юган "О перечне муниципального имущества, предназначенного для передачи во владение и (или) пользование на долгосрочной основе субъектам малого и среднего предпринимательства" от 06.03.2019 № 77-ра</t>
  </si>
  <si>
    <t>Распоряжение администрации сельского поселения Сентябрьский "Об утверждении перечня муниципального имущества муниципального образования сельское поселение Сентябрьский, свободного от прав третьих лиц (за исключением права хозяйственного ведения, оперативного управления, а так 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от 29.10.2018 № 98-ра</t>
  </si>
  <si>
    <t>Постановление администрации сельского поселения Сингапай "Об утверждении перечня муниципального имущества, предоставляемого во владение и (или) пользование субъектам малого и среднего предпринимательства" от 13.06.2018 № 161 (с изменениями от 10.09.2021 № 346)</t>
  </si>
  <si>
    <t>Постановление администрации сельского поселения Куть-Ях "Об утверждении перечня муниципального имущества муниципального образования сельского поселения Куть-Ях, свободного от прав третьих лиц (за исключением права хозяйственного ведения, оперативного управления, а так 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от 27.06.2018 № 148 (с изменениями от 25.04.2023 № 48)</t>
  </si>
  <si>
    <t>Распоряжение администрации сельского поселения Лемпино "О перечне муниципального имущества, предназначенного для передачи во владение и (или)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от 28.06.2018 № 65р</t>
  </si>
  <si>
    <t>https://pojkovskij-r86.gosweb.gosuslugi.ru/deyatelnost/napravleniya-deyatelnosti/%D0%AD%D0%BA%D0%BE%D0%BD%D0%BE%D0%BC%D0%B8%D0%BA%D0%B0/predprinimatelstvo/normativno-pravovye-akty/</t>
  </si>
  <si>
    <t xml:space="preserve">https://adminsalym.gosuslugi.ru/ofitsialno/dokumenty/postanovleniya-administratsii/ </t>
  </si>
  <si>
    <t>https://karkateevy-r86.gosweb.gosuslugi.ru/deyatelnost/napravleniya-deyatelnosti/munitsipalnoe-imuschestvo/perechen-munitsipalnogo-imuschestva/</t>
  </si>
  <si>
    <t>http://ust-ugan.ru/documents/postanovleniya-glavy-poseleniya/</t>
  </si>
  <si>
    <t>https://sentyabrskiy.ru/2018/10/3130/</t>
  </si>
  <si>
    <t>https://singapaj-r86.gosweb.gosuslugi.ru/deyatelnost/napravleniya-deyatelnosti/ekonomika/predprinimatelstvo/</t>
  </si>
  <si>
    <t>https://kutyax-r86.gosweb.gosuslugi.ru/deyatelnost/napravleniya-deyatelnosti/imuschestvennye-otnosheniya/</t>
  </si>
  <si>
    <t>Решение Думы Нефтеюганского района "Об утверждении методики расчета арендной платы за пользование объектами муниципальной собственности" от 14.04.2010 № 1071 (с изменениями от 29.08.2023 № 931)</t>
  </si>
  <si>
    <t>Решение совета депутатов городского поселения Пойковский "Об утверждении порядка определения размера арендной платы за пользование муниципальным имуществом" от 26.09.2014 № 84 (с изменениями от 29.09.2023 № 11)</t>
  </si>
  <si>
    <t>Решение совета депутатов сельского поселения Салым "Об утверждении методики расчета арендной платы за пользование объектами муниципальной собственности" от  30.08.2012 № 332 (с изменениями от 27.10.2023 № 18)</t>
  </si>
  <si>
    <t>Решение совета депутатов сельского поселения Каркатеевы "Об утверждении методики расчета арендной платы за пользование объектами муниципальной собственности сельского поселения Каркатеевы" от 20.07.2015 (с изменениями от 12.10.2023 № 12)</t>
  </si>
  <si>
    <t>Решение совета депутатов сельского поселения Усть-Юган "Об утверждении методики расчета арендной платы за пользование объектами муниципальной собственности" от 28.06.2019 № 64 (с изменениями от 30.08.2023 № 350)</t>
  </si>
  <si>
    <t>Решение совета депутатов сельского поселения Сентябрьский "Об утверждении порядка определения размера арендной платы за пользование муниципальным имуществом" от 09.12.2021 № 175 (с изменениями от 30.08.2023 № 277)</t>
  </si>
  <si>
    <t>Решение совета депутатов сельского поселения Сингапай "Об утверждении методики расчета арендной платы за пользование объектами муниципальной собственности" от 23.11.2023 № 23</t>
  </si>
  <si>
    <t>Решение совета депутатов сельского поселения Куть-Ях "Об утверждении методики расчета арендной платы за пользование объектами муниципальной собственности сельского поселения Куть-Ях" от 22.10.2013 № 104 (с изменениями от 23.12.2023 № 62)</t>
  </si>
  <si>
    <t>Решение совета депутатов сельского поселения Лемпино "Об утверждении методики расчета арендной платы за пользование объектами муниципальной собственности" от 16.03.2020 № 137 (с изменениями от 07.09.2023 № 388)</t>
  </si>
  <si>
    <t>- подтверждение статуса суъекта и социального предприятия выпиской из Единого реестра субъектов малого и среднего предпринимательства;
- субъект малого и среднего предпринимательства ранее не арендовал объект имущества в первые 2 года аренды имущества в сумме 1 рубль в месяц (в том числе НДС) за 1 объект имущества;
- отсутствие в отношении заявителя – юридического лица процедуры ликвидации и/или отсутствие решения арбитражного суда о признании заявителя – юридического лица, индивидуального предпринимателя банкротом и об открытии конкурсного производства;
- отсутствие применения в отношении заявителя административного наказания в виде приостановления деятельности в порядке, предусмотренном Кодексом Российской Федерации об административных правонарушениях, на день подачи заявки на участие в аукционе.</t>
  </si>
  <si>
    <t>0</t>
  </si>
  <si>
    <t>1985-па-нпа</t>
  </si>
  <si>
    <t>Основное мероприятие "Оказание поддержки автономным некоммерческим и иным некоммерческим организациям в развитии физической культуры и спорта"</t>
  </si>
  <si>
    <t>Организация и проведение мероприятий (культурно-массовых (иной деятельности, в результате которой сохраняются, создаются, распространяются и осваиваются культурные ценности))</t>
  </si>
  <si>
    <t>1. Местная общественная организация Нефтеюганского района "Центра развития культуры и национальных традиций чувашей "Родник"; 
2. Автономная некоммерческая организация содействия развитию креативного потенциала, повышению качества жизни населения и дополнительного образования "Яркий талант"; 
3. Автономная некоммерческая организация "Центр развития культуры спорта и народного творчества "Югорские россыпи".</t>
  </si>
  <si>
    <t>Организация и проведение официальных спортивных мероприятий</t>
  </si>
  <si>
    <t>Организация и проведение официальных физкультурных (физкультурно-оздоровительных) мероприятий</t>
  </si>
  <si>
    <t>"Центр развития физической культуры и спорта "Во славу спорта"</t>
  </si>
  <si>
    <t>Реализация основных общеобразовательных программ дошкольного образования</t>
  </si>
  <si>
    <t>Реализация дополнительных общеразвивающих программ</t>
  </si>
  <si>
    <t>Психолого-педагогическому консультированию обучающихся, их родителей (законных представителей) и педагогических работников</t>
  </si>
  <si>
    <t>ООО "Семь гномов"</t>
  </si>
  <si>
    <t>2.  https://pojkovskij-r86.gosweb.gosuslugi.ru/deyatelnost/napravleniya-deyatelnosti/Экономика/predprinimatelstvo/</t>
  </si>
  <si>
    <t>2. Социальное предпринимательство</t>
  </si>
  <si>
    <t xml:space="preserve">Решение Совета депутатов городского поселения Пойковский от 26.09.2014 № 78 "Об установлении земельного налога на территории муниципального образования городское поселение Пойковский" (в редакции от 29.09.2023 № 13) </t>
  </si>
  <si>
    <t>https://pojkovskij-r86.gosweb.gosuslugi.ru/glavnoe/pravovye-akty/resheniya-soveta-deputatov/2023-god/2023-god_459.html</t>
  </si>
  <si>
    <t>Решение Думы Нефтеюганского района 
от 21.10.2011 № 90 «Об установлении земельного налога» (в редакции от 29.08.2023 № 932)</t>
  </si>
  <si>
    <t>1. "О муниципальной программе Нефтеюганского района "Развитие гражданского общества"
2. "О муниципальной программе Нефтеюганского района "Устойчивое развитие коренных малочисленных народов Севера"
3. Муниципальная программа "Реализация социально-значимых проектов на территории городского посления Пойковский на 2019-2024 годы и на период до 2030 года"</t>
  </si>
  <si>
    <t>Постановление администрации Нефтеюганского района "О предоставлении информационной и консультационной поддержки социально ориентированным некоммерческим организациям, осуществляющим деятельность в Нефтеюганском районе"</t>
  </si>
  <si>
    <t>1053-па-нпа</t>
  </si>
  <si>
    <t>Оказание информационной поддержки СОНКО осуществляется путем  предоставления им редакцией муниципального печатного издания бесплатной печатной площади, размещения информационных материалов социально ориентированных некоммерческих организаций в информационно-телекоммуникационной сети «Интернет»</t>
  </si>
  <si>
    <t>Социально ориентированные некоммерческие организации, осуществляющие деятельность в Нефтеюганском районе</t>
  </si>
  <si>
    <t>Постановление администрации Нефтеюганского района "О муниципальной программе Нефтеюганского района "Содействие развитию малого и среднего предпринимательства" от 31.10.2022 № 2063-па-нпа</t>
  </si>
  <si>
    <t xml:space="preserve">"Содействие развитию малого и среднего предпринимательства" </t>
  </si>
  <si>
    <t>1987-па-нпа</t>
  </si>
  <si>
    <t>ИП Гогоберидзе И.И., ИП Боредькина С.В., АНО ДПО "Реченька", ИП Юмаева И.К., МООГН Спортивно - оздоровительный клуб фитнеса и спортивной аэробики" Грация", АНО ДПО "Открытая Гимназия", ООО "ИОТ"</t>
  </si>
  <si>
    <t>Нефтеюганский муниципальный район</t>
  </si>
  <si>
    <t>Индивидуальный предприниматель Кондратенко Анастасия Владимировна</t>
  </si>
  <si>
    <t>ПП 2041 от 14.07.2023 (29,32 ОБ);
ПП 2011 от 14.07.2023 (3,25 МБ)</t>
  </si>
  <si>
    <t>ПП 2040 от 14.07.2023 (106,55 ОБ);
ПП 2010 от 12.07.2023 (11,83 МБ)</t>
  </si>
  <si>
    <t>муниципальные задания</t>
  </si>
  <si>
    <t>1. https://nefteyuganskij-r86.gosweb.gosuslugi.ru/obschestvennyy-kontrol/obschestvennye-organizatsii-nko-volonterstvo/
2. https://admpoyk.ru/economics/2017-01-27-07-35-45/2017-01-27-07-39-13.html</t>
  </si>
  <si>
    <t>О внесении изменений в постановление администрации Нефтеюганского района от 31.10.2022 № 2068-па-нпа "О муниципальной программе Нефтеюганского района "Образование 21 века"</t>
  </si>
  <si>
    <t>1. Развитие гражданского общества
2. Поддержка СОНКО (Финансовая поддержка СОНКО, Имущественная поддержка СОНКО)</t>
  </si>
  <si>
    <t>https://admoil.gosuslugi.ru/obschestvennyy-kontrol/obschestvennye-organizatsii-nko-volonterstvo/postavschikam-sotsialnyh-uslug/</t>
  </si>
  <si>
    <t>изготовление и трансляция видеосюжета на тему: «Социальное предпринимательство» в рамках основного мероприятия "Создание условий для развития субъектов малого и среднего предпринимаельства"</t>
  </si>
  <si>
    <t>ПП № 2276 от 9.08.2023 (65,00 МБ)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</si>
</sst>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2" x14ac:knownFonts="1">
    <font>
      <sz val="11"/>
      <color theme="1"/>
      <name val="Calibri"/>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6"/>
      <color theme="1"/>
      <name val="Times New Roman"/>
      <family val="1"/>
      <charset val="204"/>
    </font>
    <font>
      <sz val="12"/>
      <color theme="1"/>
      <name val="Times New Roman"/>
      <family val="1"/>
      <charset val="204"/>
    </font>
    <font>
      <sz val="12"/>
      <name val="Times New Roman"/>
      <family val="1"/>
      <charset val="204"/>
    </font>
    <font>
      <sz val="18"/>
      <color theme="1"/>
      <name val="Times New Roman"/>
      <family val="1"/>
      <charset val="204"/>
    </font>
    <font>
      <sz val="9"/>
      <color theme="1"/>
      <name val="Times New Roman"/>
      <family val="1"/>
      <charset val="204"/>
    </font>
    <font>
      <sz val="10"/>
      <color theme="1"/>
      <name val="Times New Roman"/>
      <family val="1"/>
      <charset val="204"/>
    </font>
    <font>
      <sz val="11"/>
      <color theme="1"/>
      <name val="Times New Roman"/>
      <family val="1"/>
      <charset val="204"/>
    </font>
    <font>
      <sz val="11"/>
      <name val="Times New Roman"/>
      <family val="1"/>
      <charset val="204"/>
    </font>
    <font>
      <sz val="13.5"/>
      <color theme="1"/>
      <name val="Times New Roman"/>
      <family val="1"/>
      <charset val="204"/>
    </font>
    <font>
      <sz val="13"/>
      <color theme="1"/>
      <name val="Times New Roman"/>
      <family val="1"/>
      <charset val="204"/>
    </font>
    <font>
      <b/>
      <sz val="12"/>
      <color theme="1"/>
      <name val="Times New Roman"/>
      <family val="1"/>
      <charset val="204"/>
    </font>
    <font>
      <b/>
      <sz val="12"/>
      <name val="Times New Roman"/>
      <family val="1"/>
      <charset val="204"/>
    </font>
    <font>
      <b/>
      <sz val="11"/>
      <color theme="1"/>
      <name val="Times New Roman"/>
      <family val="1"/>
      <charset val="204"/>
    </font>
    <font>
      <sz val="13"/>
      <name val="Times New Roman"/>
      <family val="1"/>
      <charset val="204"/>
    </font>
    <font>
      <sz val="10"/>
      <name val="Times New Roman"/>
      <family val="1"/>
      <charset val="204"/>
    </font>
    <font>
      <sz val="14"/>
      <color theme="1"/>
      <name val="Times New Roman"/>
      <family val="1"/>
      <charset val="204"/>
    </font>
    <font>
      <b/>
      <sz val="11"/>
      <name val="Times New Roman"/>
      <family val="1"/>
      <charset val="204"/>
    </font>
    <font>
      <sz val="11.5"/>
      <name val="Times New Roman"/>
      <family val="1"/>
      <charset val="204"/>
    </font>
    <font>
      <sz val="11"/>
      <color theme="1"/>
      <name val="Calibri"/>
      <family val="2"/>
      <charset val="204"/>
      <scheme val="minor"/>
    </font>
    <font>
      <vertAlign val="superscript"/>
      <sz val="12"/>
      <name val="Times New Roman"/>
      <family val="1"/>
      <charset val="204"/>
    </font>
    <font>
      <u/>
      <sz val="12"/>
      <name val="Times New Roman"/>
      <family val="1"/>
      <charset val="204"/>
    </font>
    <font>
      <vertAlign val="superscript"/>
      <sz val="12"/>
      <color theme="1"/>
      <name val="Times New Roman"/>
      <family val="1"/>
      <charset val="204"/>
    </font>
    <font>
      <i/>
      <sz val="10"/>
      <color theme="1"/>
      <name val="Times New Roman"/>
      <family val="1"/>
      <charset val="204"/>
    </font>
    <font>
      <i/>
      <sz val="10"/>
      <name val="Times New Roman"/>
      <family val="1"/>
      <charset val="204"/>
    </font>
    <font>
      <vertAlign val="superscript"/>
      <sz val="13"/>
      <name val="Times New Roman"/>
      <family val="1"/>
      <charset val="204"/>
    </font>
    <font>
      <vertAlign val="superscript"/>
      <sz val="10"/>
      <name val="Times New Roman"/>
      <family val="1"/>
      <charset val="204"/>
    </font>
    <font>
      <b/>
      <vertAlign val="superscript"/>
      <sz val="12"/>
      <name val="Times New Roman"/>
      <family val="1"/>
      <charset val="204"/>
    </font>
    <font>
      <sz val="8"/>
      <color theme="1"/>
      <name val="Times New Roman"/>
      <family val="1"/>
      <charset val="204"/>
    </font>
    <font>
      <u/>
      <sz val="11"/>
      <color theme="10"/>
      <name val="Calibri"/>
      <family val="2"/>
      <charset val="204"/>
      <scheme val="minor"/>
    </font>
    <font>
      <u/>
      <sz val="11"/>
      <name val="Calibri"/>
      <family val="2"/>
      <charset val="204"/>
      <scheme val="minor"/>
    </font>
    <font>
      <sz val="12.5"/>
      <color theme="1"/>
      <name val="Times New Roman"/>
      <family val="1"/>
      <charset val="204"/>
    </font>
    <font>
      <u/>
      <sz val="12"/>
      <color theme="10"/>
      <name val="Calibri"/>
      <family val="2"/>
      <scheme val="minor"/>
    </font>
    <font>
      <sz val="12"/>
      <color rgb="FFFF0000"/>
      <name val="Times New Roman"/>
      <family val="1"/>
      <charset val="204"/>
    </font>
    <font>
      <u/>
      <sz val="11"/>
      <color theme="10"/>
      <name val="Calibri"/>
      <family val="2"/>
      <scheme val="minor"/>
    </font>
    <font>
      <sz val="11"/>
      <color rgb="FFFF0000"/>
      <name val="Times New Roman"/>
      <family val="1"/>
      <charset val="204"/>
    </font>
  </fonts>
  <fills count="14">
    <fill>
      <patternFill patternType="none"/>
    </fill>
    <fill>
      <patternFill patternType="gray125"/>
    </fill>
    <fill>
      <patternFill patternType="solid">
        <fgColor rgb="FF92D050"/>
        <bgColor rgb="FF92D050"/>
      </patternFill>
    </fill>
    <fill>
      <patternFill patternType="solid">
        <fgColor theme="5" tint="0.79998168889431442"/>
        <bgColor theme="5" tint="0.79998168889431442"/>
      </patternFill>
    </fill>
    <fill>
      <patternFill patternType="solid">
        <fgColor theme="8" tint="0.79998168889431442"/>
        <bgColor theme="8" tint="0.79998168889431442"/>
      </patternFill>
    </fill>
    <fill>
      <patternFill patternType="solid">
        <fgColor theme="7" tint="0.79998168889431442"/>
        <bgColor theme="7" tint="0.79998168889431442"/>
      </patternFill>
    </fill>
    <fill>
      <patternFill patternType="solid">
        <fgColor theme="0" tint="-0.14999847407452621"/>
        <bgColor theme="0" tint="-0.14999847407452621"/>
      </patternFill>
    </fill>
    <fill>
      <patternFill patternType="solid">
        <fgColor theme="0"/>
        <bgColor theme="0"/>
      </patternFill>
    </fill>
    <fill>
      <patternFill patternType="solid">
        <fgColor theme="0"/>
        <bgColor indexed="5"/>
      </patternFill>
    </fill>
    <fill>
      <patternFill patternType="solid">
        <fgColor theme="0"/>
        <bgColor theme="0"/>
      </patternFill>
    </fill>
    <fill>
      <patternFill patternType="solid">
        <fgColor theme="0"/>
        <bgColor indexed="64"/>
      </patternFill>
    </fill>
    <fill>
      <patternFill patternType="solid">
        <fgColor rgb="FFFFFF00"/>
        <bgColor indexed="64"/>
      </patternFill>
    </fill>
    <fill>
      <patternFill patternType="solid">
        <fgColor rgb="FFFFFF00"/>
        <bgColor theme="0"/>
      </patternFill>
    </fill>
    <fill>
      <patternFill patternType="solid">
        <fgColor rgb="FF92D050"/>
        <bgColor theme="0"/>
      </patternFill>
    </fill>
  </fills>
  <borders count="22">
    <border>
      <left/>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style="thin">
        <color auto="1"/>
      </top>
      <bottom style="medium">
        <color auto="1"/>
      </bottom>
      <diagonal/>
    </border>
    <border>
      <left style="thin">
        <color indexed="64"/>
      </left>
      <right style="medium">
        <color indexed="64"/>
      </right>
      <top/>
      <bottom style="thin">
        <color indexed="64"/>
      </bottom>
      <diagonal/>
    </border>
  </borders>
  <cellStyleXfs count="97">
    <xf numFmtId="0" fontId="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6" fillId="0" borderId="0"/>
    <xf numFmtId="0" fontId="35"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0"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77">
    <xf numFmtId="0" fontId="0" fillId="0" borderId="0" xfId="0"/>
    <xf numFmtId="0" fontId="7" fillId="0" borderId="0" xfId="0" applyFont="1" applyProtection="1">
      <protection locked="0"/>
    </xf>
    <xf numFmtId="0" fontId="8" fillId="0" borderId="0" xfId="0" applyFont="1" applyAlignment="1" applyProtection="1">
      <alignment horizontal="right" vertical="center"/>
      <protection locked="0"/>
    </xf>
    <xf numFmtId="0" fontId="9" fillId="0" borderId="0" xfId="0" applyFont="1" applyAlignment="1" applyProtection="1">
      <alignment horizontal="right" vertical="center"/>
      <protection locked="0"/>
    </xf>
    <xf numFmtId="0" fontId="10" fillId="0" borderId="0" xfId="0" applyFont="1" applyProtection="1">
      <protection locked="0"/>
    </xf>
    <xf numFmtId="0" fontId="11" fillId="0" borderId="0" xfId="0" applyFont="1" applyAlignment="1" applyProtection="1">
      <alignment vertical="top"/>
      <protection locked="0"/>
    </xf>
    <xf numFmtId="0" fontId="12" fillId="0" borderId="0" xfId="0" applyFont="1" applyAlignment="1" applyProtection="1">
      <alignment vertical="top"/>
      <protection locked="0"/>
    </xf>
    <xf numFmtId="0" fontId="10" fillId="0" borderId="0" xfId="0" applyFont="1" applyAlignment="1" applyProtection="1">
      <alignment horizontal="right"/>
      <protection locked="0"/>
    </xf>
    <xf numFmtId="0" fontId="10" fillId="0" borderId="2" xfId="0" applyFont="1" applyBorder="1" applyAlignment="1" applyProtection="1">
      <alignment horizontal="center"/>
      <protection locked="0"/>
    </xf>
    <xf numFmtId="0" fontId="10" fillId="0" borderId="0" xfId="0" applyFont="1" applyAlignment="1" applyProtection="1">
      <alignment horizontal="left"/>
      <protection locked="0"/>
    </xf>
    <xf numFmtId="0" fontId="13" fillId="0" borderId="0" xfId="0" applyFont="1" applyProtection="1">
      <protection locked="0"/>
    </xf>
    <xf numFmtId="49" fontId="13" fillId="0" borderId="0" xfId="0" applyNumberFormat="1" applyFont="1" applyProtection="1">
      <protection locked="0"/>
    </xf>
    <xf numFmtId="0" fontId="14" fillId="0" borderId="0" xfId="0" applyFont="1" applyProtection="1">
      <protection locked="0"/>
    </xf>
    <xf numFmtId="0" fontId="15" fillId="0" borderId="0" xfId="0" applyFont="1" applyProtection="1">
      <protection locked="0"/>
    </xf>
    <xf numFmtId="49" fontId="8" fillId="0" borderId="3" xfId="0" applyNumberFormat="1"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49" fontId="17" fillId="0" borderId="8" xfId="0" applyNumberFormat="1" applyFont="1" applyBorder="1" applyAlignment="1" applyProtection="1">
      <alignment horizontal="left" vertical="center"/>
      <protection locked="0"/>
    </xf>
    <xf numFmtId="0" fontId="17" fillId="0" borderId="9" xfId="0" applyFont="1" applyBorder="1" applyAlignment="1" applyProtection="1">
      <alignment vertical="center" wrapText="1"/>
      <protection locked="0"/>
    </xf>
    <xf numFmtId="0" fontId="18" fillId="0" borderId="9" xfId="0" applyFont="1" applyBorder="1" applyAlignment="1" applyProtection="1">
      <alignment vertical="center" wrapText="1"/>
      <protection locked="0"/>
    </xf>
    <xf numFmtId="0" fontId="18" fillId="0" borderId="10" xfId="0" applyFont="1" applyBorder="1" applyAlignment="1" applyProtection="1">
      <alignment vertical="center" wrapText="1"/>
      <protection locked="0"/>
    </xf>
    <xf numFmtId="49" fontId="8" fillId="0" borderId="7" xfId="0" applyNumberFormat="1" applyFont="1" applyBorder="1" applyAlignment="1" applyProtection="1">
      <alignment horizontal="center" vertical="top" wrapText="1"/>
      <protection locked="0"/>
    </xf>
    <xf numFmtId="0" fontId="9" fillId="0" borderId="5" xfId="0" applyFont="1" applyBorder="1" applyAlignment="1" applyProtection="1">
      <alignment horizontal="left" vertical="top" wrapText="1"/>
      <protection locked="0"/>
    </xf>
    <xf numFmtId="0" fontId="9" fillId="0" borderId="12" xfId="0" applyFont="1" applyBorder="1" applyAlignment="1" applyProtection="1">
      <alignment horizontal="left" vertical="top" wrapText="1"/>
      <protection locked="0"/>
    </xf>
    <xf numFmtId="49" fontId="8" fillId="0" borderId="5" xfId="0" applyNumberFormat="1" applyFont="1" applyBorder="1" applyAlignment="1" applyProtection="1">
      <alignment horizontal="center" vertical="top" wrapText="1"/>
      <protection locked="0"/>
    </xf>
    <xf numFmtId="0" fontId="9" fillId="0" borderId="3"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3" fontId="9" fillId="0" borderId="12" xfId="0" applyNumberFormat="1" applyFont="1" applyBorder="1" applyAlignment="1" applyProtection="1">
      <alignment horizontal="center" vertical="center" wrapText="1"/>
      <protection locked="0"/>
    </xf>
    <xf numFmtId="164" fontId="9" fillId="0" borderId="12" xfId="0" applyNumberFormat="1" applyFont="1" applyBorder="1" applyAlignment="1" applyProtection="1">
      <alignment horizontal="center" vertical="center" wrapText="1"/>
      <protection locked="0"/>
    </xf>
    <xf numFmtId="49" fontId="8" fillId="0" borderId="12" xfId="0" applyNumberFormat="1" applyFont="1" applyBorder="1" applyAlignment="1" applyProtection="1">
      <alignment horizontal="center" vertical="top" wrapText="1"/>
      <protection locked="0"/>
    </xf>
    <xf numFmtId="49" fontId="9" fillId="0" borderId="3" xfId="0" applyNumberFormat="1" applyFont="1" applyBorder="1" applyAlignment="1" applyProtection="1">
      <alignment horizontal="center" vertical="top" wrapText="1"/>
      <protection locked="0"/>
    </xf>
    <xf numFmtId="0" fontId="9" fillId="2" borderId="12" xfId="0" applyFont="1" applyFill="1" applyBorder="1" applyAlignment="1" applyProtection="1">
      <alignment horizontal="left" vertical="top" wrapText="1"/>
      <protection locked="0"/>
    </xf>
    <xf numFmtId="49" fontId="9" fillId="0" borderId="12" xfId="0" applyNumberFormat="1" applyFont="1" applyBorder="1" applyAlignment="1" applyProtection="1">
      <alignment horizontal="center" vertical="top" wrapText="1"/>
      <protection locked="0"/>
    </xf>
    <xf numFmtId="49" fontId="14" fillId="0" borderId="0" xfId="0" applyNumberFormat="1" applyFont="1" applyAlignment="1" applyProtection="1">
      <alignment horizontal="left" vertical="top"/>
      <protection locked="0"/>
    </xf>
    <xf numFmtId="0" fontId="9" fillId="0" borderId="0" xfId="0" applyFont="1" applyAlignment="1" applyProtection="1">
      <alignment vertical="top" wrapText="1"/>
      <protection locked="0"/>
    </xf>
    <xf numFmtId="49" fontId="13" fillId="0" borderId="0" xfId="0" applyNumberFormat="1" applyFont="1" applyAlignment="1" applyProtection="1">
      <alignment horizontal="left" vertical="top"/>
      <protection locked="0"/>
    </xf>
    <xf numFmtId="0" fontId="13" fillId="0" borderId="0" xfId="0" applyFont="1" applyProtection="1"/>
    <xf numFmtId="0" fontId="15" fillId="0" borderId="0" xfId="0" applyFont="1" applyProtection="1"/>
    <xf numFmtId="0" fontId="8" fillId="0" borderId="12" xfId="0" applyFont="1" applyBorder="1" applyAlignment="1" applyProtection="1">
      <alignment horizontal="center" vertical="center" wrapText="1"/>
    </xf>
    <xf numFmtId="14" fontId="8" fillId="0" borderId="12" xfId="0" applyNumberFormat="1" applyFont="1" applyBorder="1" applyAlignment="1" applyProtection="1">
      <alignment horizontal="center" vertical="center" wrapText="1"/>
    </xf>
    <xf numFmtId="0" fontId="8" fillId="3" borderId="12" xfId="0" applyFont="1" applyFill="1" applyBorder="1" applyAlignment="1" applyProtection="1">
      <alignment horizontal="left" vertical="top" wrapText="1"/>
    </xf>
    <xf numFmtId="49" fontId="8" fillId="0" borderId="12" xfId="0" applyNumberFormat="1" applyFont="1" applyBorder="1" applyAlignment="1" applyProtection="1">
      <alignment horizontal="center" vertical="top" wrapText="1"/>
    </xf>
    <xf numFmtId="0" fontId="8" fillId="0" borderId="12" xfId="0" applyFont="1" applyBorder="1" applyAlignment="1" applyProtection="1">
      <alignment horizontal="left" vertical="top" wrapText="1"/>
    </xf>
    <xf numFmtId="3" fontId="8" fillId="0" borderId="12" xfId="0" applyNumberFormat="1" applyFont="1" applyBorder="1" applyAlignment="1" applyProtection="1">
      <alignment horizontal="center" vertical="center" wrapText="1"/>
      <protection locked="0"/>
    </xf>
    <xf numFmtId="3" fontId="8" fillId="0" borderId="12" xfId="0" applyNumberFormat="1" applyFont="1" applyBorder="1" applyAlignment="1" applyProtection="1">
      <alignment horizontal="center" vertical="center" wrapText="1"/>
    </xf>
    <xf numFmtId="0" fontId="8" fillId="4" borderId="12" xfId="0" applyFont="1" applyFill="1" applyBorder="1" applyAlignment="1" applyProtection="1">
      <alignment horizontal="left" vertical="top" wrapText="1"/>
    </xf>
    <xf numFmtId="164" fontId="8" fillId="0" borderId="12" xfId="0" applyNumberFormat="1" applyFont="1" applyBorder="1" applyAlignment="1" applyProtection="1">
      <alignment horizontal="center" vertical="center" wrapText="1"/>
    </xf>
    <xf numFmtId="0" fontId="8" fillId="0" borderId="12" xfId="0" applyFont="1" applyBorder="1" applyAlignment="1" applyProtection="1">
      <alignment horizontal="left" vertical="top" wrapText="1" indent="2"/>
    </xf>
    <xf numFmtId="164" fontId="9" fillId="0" borderId="12" xfId="0" applyNumberFormat="1" applyFont="1" applyBorder="1" applyAlignment="1" applyProtection="1">
      <alignment horizontal="center" vertical="center" wrapText="1"/>
    </xf>
    <xf numFmtId="0" fontId="9" fillId="5" borderId="12" xfId="0" applyFont="1" applyFill="1" applyBorder="1" applyAlignment="1" applyProtection="1">
      <alignment horizontal="left" vertical="top" wrapText="1"/>
    </xf>
    <xf numFmtId="0" fontId="8" fillId="5" borderId="12" xfId="0" applyFont="1" applyFill="1" applyBorder="1" applyAlignment="1" applyProtection="1">
      <alignment horizontal="left" vertical="top" wrapText="1"/>
    </xf>
    <xf numFmtId="0" fontId="9" fillId="0" borderId="12" xfId="0" applyFont="1" applyBorder="1" applyAlignment="1" applyProtection="1">
      <alignment horizontal="left" vertical="top" wrapText="1" indent="1"/>
    </xf>
    <xf numFmtId="49" fontId="9" fillId="0" borderId="12" xfId="0" applyNumberFormat="1" applyFont="1" applyBorder="1" applyAlignment="1" applyProtection="1">
      <alignment horizontal="left" vertical="top" wrapText="1" indent="2"/>
    </xf>
    <xf numFmtId="0" fontId="9" fillId="0" borderId="12" xfId="0" applyFont="1" applyBorder="1" applyAlignment="1" applyProtection="1">
      <alignment horizontal="left" vertical="top" wrapText="1"/>
    </xf>
    <xf numFmtId="0" fontId="8" fillId="0" borderId="12" xfId="0" applyFont="1" applyBorder="1" applyAlignment="1" applyProtection="1">
      <alignment horizontal="left" vertical="top" wrapText="1" indent="1"/>
    </xf>
    <xf numFmtId="164" fontId="8" fillId="0" borderId="12" xfId="0" applyNumberFormat="1" applyFont="1" applyBorder="1" applyAlignment="1" applyProtection="1">
      <alignment horizontal="center" vertical="center" wrapText="1"/>
      <protection locked="0"/>
    </xf>
    <xf numFmtId="49" fontId="9" fillId="0" borderId="12" xfId="0" applyNumberFormat="1" applyFont="1" applyBorder="1" applyAlignment="1" applyProtection="1">
      <alignment horizontal="left" vertical="top" wrapText="1" indent="1"/>
    </xf>
    <xf numFmtId="0" fontId="14" fillId="0" borderId="0" xfId="0" applyFont="1" applyProtection="1"/>
    <xf numFmtId="49" fontId="8" fillId="0" borderId="0" xfId="0" applyNumberFormat="1" applyFont="1" applyAlignment="1" applyProtection="1">
      <alignment horizontal="left" vertical="top"/>
    </xf>
    <xf numFmtId="0" fontId="13" fillId="0" borderId="12" xfId="0" applyFont="1" applyBorder="1" applyAlignment="1" applyProtection="1">
      <alignment horizontal="center" vertical="center" wrapText="1"/>
    </xf>
    <xf numFmtId="0" fontId="12" fillId="0" borderId="12" xfId="0" applyFont="1" applyBorder="1" applyAlignment="1" applyProtection="1">
      <alignment horizontal="center" vertical="center" wrapText="1"/>
    </xf>
    <xf numFmtId="14" fontId="9" fillId="0" borderId="12" xfId="0" applyNumberFormat="1" applyFont="1" applyBorder="1" applyAlignment="1" applyProtection="1">
      <alignment horizontal="center" vertical="center" wrapText="1"/>
    </xf>
    <xf numFmtId="0" fontId="8" fillId="0" borderId="0" xfId="0" applyFont="1" applyProtection="1"/>
    <xf numFmtId="49" fontId="16" fillId="0" borderId="0" xfId="0" applyNumberFormat="1" applyFont="1" applyAlignment="1" applyProtection="1">
      <alignment vertical="center"/>
    </xf>
    <xf numFmtId="0" fontId="9" fillId="0" borderId="12" xfId="0" applyFont="1" applyBorder="1" applyAlignment="1" applyProtection="1">
      <alignment horizontal="center" vertical="center" wrapText="1"/>
    </xf>
    <xf numFmtId="0" fontId="14" fillId="0" borderId="12" xfId="0" applyFont="1" applyBorder="1" applyAlignment="1" applyProtection="1">
      <alignment horizontal="center" vertical="center" wrapText="1"/>
    </xf>
    <xf numFmtId="0" fontId="13" fillId="0" borderId="12" xfId="0" applyFont="1" applyBorder="1" applyAlignment="1" applyProtection="1">
      <alignment horizontal="left" vertical="top" wrapText="1"/>
    </xf>
    <xf numFmtId="0" fontId="17" fillId="0" borderId="0" xfId="0" applyFont="1" applyProtection="1"/>
    <xf numFmtId="0" fontId="19" fillId="0" borderId="12" xfId="0" applyFont="1" applyBorder="1" applyAlignment="1" applyProtection="1">
      <alignment horizontal="right" vertical="top" wrapText="1"/>
    </xf>
    <xf numFmtId="164" fontId="17" fillId="0" borderId="12" xfId="0" applyNumberFormat="1" applyFont="1" applyBorder="1" applyAlignment="1" applyProtection="1">
      <alignment horizontal="center" vertical="center" wrapText="1"/>
    </xf>
    <xf numFmtId="0" fontId="13" fillId="0" borderId="12" xfId="0" applyFont="1" applyBorder="1" applyAlignment="1" applyProtection="1">
      <alignment horizontal="right" vertical="top" wrapText="1"/>
    </xf>
    <xf numFmtId="0" fontId="14" fillId="0" borderId="12" xfId="0" applyFont="1" applyBorder="1" applyAlignment="1" applyProtection="1">
      <alignment horizontal="left" vertical="top" wrapText="1"/>
    </xf>
    <xf numFmtId="0" fontId="13" fillId="0" borderId="0" xfId="0" applyFont="1" applyAlignment="1" applyProtection="1">
      <alignment horizontal="left" vertical="top" wrapText="1"/>
    </xf>
    <xf numFmtId="164" fontId="8" fillId="0" borderId="0" xfId="0" applyNumberFormat="1" applyFont="1" applyAlignment="1" applyProtection="1">
      <alignment horizontal="center" vertical="center" wrapText="1"/>
    </xf>
    <xf numFmtId="0" fontId="9" fillId="0" borderId="0" xfId="0" applyFont="1" applyProtection="1">
      <protection locked="0"/>
    </xf>
    <xf numFmtId="0" fontId="14" fillId="0" borderId="12" xfId="0" applyFont="1" applyBorder="1" applyAlignment="1" applyProtection="1">
      <alignment horizontal="center" vertical="center" wrapText="1"/>
      <protection locked="0"/>
    </xf>
    <xf numFmtId="0" fontId="14" fillId="7" borderId="5" xfId="0" applyFont="1" applyFill="1" applyBorder="1" applyAlignment="1" applyProtection="1">
      <alignment horizontal="center" vertical="center" wrapText="1"/>
      <protection locked="0"/>
    </xf>
    <xf numFmtId="0" fontId="14" fillId="0" borderId="12" xfId="0" applyFont="1" applyBorder="1" applyAlignment="1" applyProtection="1">
      <alignment horizontal="center" vertical="center"/>
      <protection locked="0"/>
    </xf>
    <xf numFmtId="14" fontId="9" fillId="0" borderId="5" xfId="0" applyNumberFormat="1"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wrapText="1"/>
      <protection locked="0"/>
    </xf>
    <xf numFmtId="0" fontId="9" fillId="0" borderId="12" xfId="0" applyFont="1" applyBorder="1" applyAlignment="1" applyProtection="1">
      <alignment horizontal="center"/>
      <protection locked="0"/>
    </xf>
    <xf numFmtId="0" fontId="9" fillId="6" borderId="5" xfId="0" applyFont="1" applyFill="1" applyBorder="1" applyProtection="1">
      <protection locked="0"/>
    </xf>
    <xf numFmtId="0" fontId="9" fillId="6" borderId="12" xfId="0" applyFont="1" applyFill="1" applyBorder="1" applyProtection="1">
      <protection locked="0"/>
    </xf>
    <xf numFmtId="0" fontId="9" fillId="7" borderId="12" xfId="0" applyFont="1" applyFill="1" applyBorder="1" applyAlignment="1" applyProtection="1">
      <alignment horizontal="center" vertical="top" wrapText="1"/>
      <protection locked="0"/>
    </xf>
    <xf numFmtId="49" fontId="9" fillId="7" borderId="12" xfId="0" applyNumberFormat="1" applyFont="1" applyFill="1" applyBorder="1" applyAlignment="1" applyProtection="1">
      <alignment horizontal="left" vertical="top" wrapText="1"/>
      <protection locked="0"/>
    </xf>
    <xf numFmtId="164" fontId="9" fillId="0" borderId="12" xfId="0" applyNumberFormat="1" applyFont="1" applyBorder="1" applyAlignment="1" applyProtection="1">
      <alignment horizontal="center" vertical="top" wrapText="1"/>
      <protection locked="0"/>
    </xf>
    <xf numFmtId="164" fontId="9" fillId="0" borderId="12" xfId="0" applyNumberFormat="1" applyFont="1" applyBorder="1" applyAlignment="1" applyProtection="1">
      <alignment horizontal="center" vertical="center"/>
      <protection locked="0"/>
    </xf>
    <xf numFmtId="3" fontId="9" fillId="0" borderId="12" xfId="0" applyNumberFormat="1" applyFont="1" applyBorder="1" applyAlignment="1" applyProtection="1">
      <alignment horizontal="center" vertical="center"/>
      <protection locked="0"/>
    </xf>
    <xf numFmtId="0" fontId="9" fillId="0" borderId="5" xfId="0" applyFont="1" applyBorder="1" applyProtection="1">
      <protection locked="0"/>
    </xf>
    <xf numFmtId="0" fontId="9" fillId="0" borderId="12" xfId="0" applyFont="1" applyBorder="1" applyProtection="1">
      <protection locked="0"/>
    </xf>
    <xf numFmtId="0" fontId="9" fillId="0" borderId="7" xfId="0" applyFont="1" applyBorder="1" applyProtection="1">
      <protection locked="0"/>
    </xf>
    <xf numFmtId="0" fontId="9" fillId="0" borderId="12" xfId="0" applyFont="1" applyBorder="1" applyAlignment="1" applyProtection="1">
      <alignment horizontal="center" vertical="top" wrapText="1"/>
      <protection locked="0"/>
    </xf>
    <xf numFmtId="49" fontId="9" fillId="0" borderId="12" xfId="0" applyNumberFormat="1" applyFont="1" applyBorder="1" applyAlignment="1" applyProtection="1">
      <alignment horizontal="right" vertical="top" wrapText="1"/>
      <protection locked="0"/>
    </xf>
    <xf numFmtId="1" fontId="9" fillId="0" borderId="12" xfId="0" applyNumberFormat="1" applyFont="1" applyBorder="1" applyAlignment="1" applyProtection="1">
      <alignment horizontal="center" vertical="top" wrapText="1"/>
    </xf>
    <xf numFmtId="164" fontId="9" fillId="0" borderId="12" xfId="0" applyNumberFormat="1" applyFont="1" applyBorder="1" applyAlignment="1" applyProtection="1">
      <alignment horizontal="center" vertical="center"/>
    </xf>
    <xf numFmtId="3" fontId="9" fillId="0" borderId="12" xfId="0" applyNumberFormat="1" applyFont="1" applyBorder="1" applyAlignment="1" applyProtection="1">
      <alignment horizontal="center" vertical="center"/>
    </xf>
    <xf numFmtId="0" fontId="8" fillId="0" borderId="12" xfId="0" applyFont="1" applyBorder="1" applyAlignment="1" applyProtection="1">
      <alignment horizontal="left" vertical="top" wrapText="1"/>
      <protection locked="0"/>
    </xf>
    <xf numFmtId="0" fontId="9" fillId="0" borderId="0" xfId="0" applyFont="1" applyProtection="1"/>
    <xf numFmtId="0" fontId="9" fillId="7" borderId="3" xfId="0" applyFont="1" applyFill="1" applyBorder="1" applyAlignment="1" applyProtection="1">
      <alignment horizontal="center" vertical="center" wrapText="1"/>
    </xf>
    <xf numFmtId="0" fontId="9" fillId="7" borderId="12" xfId="0" applyFont="1" applyFill="1" applyBorder="1" applyAlignment="1" applyProtection="1">
      <alignment horizontal="center" vertical="center" wrapText="1"/>
    </xf>
    <xf numFmtId="0" fontId="9" fillId="7" borderId="12" xfId="0" applyFont="1" applyFill="1" applyBorder="1" applyAlignment="1" applyProtection="1">
      <alignment horizontal="center" vertical="top" wrapText="1"/>
    </xf>
    <xf numFmtId="3" fontId="9" fillId="7" borderId="12" xfId="0" applyNumberFormat="1" applyFont="1" applyFill="1" applyBorder="1" applyAlignment="1" applyProtection="1">
      <alignment horizontal="center" vertical="center" wrapText="1"/>
      <protection locked="0"/>
    </xf>
    <xf numFmtId="0" fontId="9" fillId="0" borderId="12" xfId="0" applyFont="1" applyBorder="1" applyAlignment="1" applyProtection="1">
      <alignment horizontal="center" vertical="top" wrapText="1"/>
    </xf>
    <xf numFmtId="0" fontId="9" fillId="0" borderId="12" xfId="0" applyFont="1" applyBorder="1" applyAlignment="1" applyProtection="1">
      <alignment horizontal="center" vertical="center"/>
    </xf>
    <xf numFmtId="0" fontId="9" fillId="7" borderId="12" xfId="0" applyFont="1" applyFill="1" applyBorder="1" applyAlignment="1" applyProtection="1">
      <alignment wrapText="1"/>
    </xf>
    <xf numFmtId="49" fontId="9" fillId="7" borderId="12" xfId="0" applyNumberFormat="1" applyFont="1" applyFill="1" applyBorder="1" applyAlignment="1" applyProtection="1">
      <alignment horizontal="left" vertical="top" wrapText="1"/>
    </xf>
    <xf numFmtId="0" fontId="9" fillId="7" borderId="0" xfId="0" applyFont="1" applyFill="1" applyAlignment="1" applyProtection="1">
      <alignment wrapText="1"/>
    </xf>
    <xf numFmtId="0" fontId="18" fillId="0" borderId="0" xfId="0" applyFont="1" applyProtection="1"/>
    <xf numFmtId="3" fontId="18" fillId="7" borderId="12" xfId="0" applyNumberFormat="1" applyFont="1" applyFill="1" applyBorder="1" applyAlignment="1" applyProtection="1">
      <alignment horizontal="center" vertical="center" wrapText="1"/>
    </xf>
    <xf numFmtId="0" fontId="0" fillId="0" borderId="0" xfId="0"/>
    <xf numFmtId="0" fontId="9" fillId="8" borderId="3" xfId="0" applyFont="1" applyFill="1" applyBorder="1" applyAlignment="1" applyProtection="1">
      <alignment horizontal="left" vertical="top" wrapText="1"/>
      <protection locked="0"/>
    </xf>
    <xf numFmtId="0" fontId="9" fillId="8" borderId="12" xfId="0" applyFont="1" applyFill="1" applyBorder="1" applyAlignment="1" applyProtection="1">
      <alignment horizontal="left" vertical="top" wrapText="1"/>
      <protection locked="0"/>
    </xf>
    <xf numFmtId="0" fontId="9" fillId="8" borderId="7" xfId="0" applyFont="1" applyFill="1" applyBorder="1" applyAlignment="1" applyProtection="1">
      <alignment horizontal="left" vertical="top" wrapText="1"/>
      <protection locked="0"/>
    </xf>
    <xf numFmtId="0" fontId="9" fillId="8" borderId="5" xfId="0" applyFont="1" applyFill="1" applyBorder="1" applyAlignment="1" applyProtection="1">
      <alignment horizontal="left" vertical="top" wrapText="1"/>
      <protection locked="0"/>
    </xf>
    <xf numFmtId="0" fontId="9" fillId="8" borderId="12" xfId="0" applyFont="1" applyFill="1" applyBorder="1" applyAlignment="1" applyProtection="1">
      <alignment horizontal="left" vertical="top" wrapText="1" indent="3"/>
      <protection locked="0"/>
    </xf>
    <xf numFmtId="0" fontId="9" fillId="8" borderId="12" xfId="0" applyFont="1" applyFill="1" applyBorder="1" applyAlignment="1" applyProtection="1">
      <alignment horizontal="center" vertical="center" wrapText="1"/>
      <protection locked="0"/>
    </xf>
    <xf numFmtId="3" fontId="9" fillId="8" borderId="12" xfId="0" applyNumberFormat="1" applyFont="1" applyFill="1" applyBorder="1" applyAlignment="1" applyProtection="1">
      <alignment horizontal="center" vertical="center" wrapText="1"/>
      <protection locked="0"/>
    </xf>
    <xf numFmtId="0" fontId="18" fillId="8" borderId="12" xfId="0" applyFont="1" applyFill="1" applyBorder="1" applyAlignment="1" applyProtection="1">
      <alignment horizontal="left" vertical="top" wrapText="1"/>
      <protection locked="0"/>
    </xf>
    <xf numFmtId="0" fontId="18" fillId="8" borderId="12" xfId="0" applyFont="1" applyFill="1" applyBorder="1" applyAlignment="1" applyProtection="1">
      <alignment horizontal="center" vertical="top" wrapText="1"/>
      <protection locked="0"/>
    </xf>
    <xf numFmtId="49" fontId="9" fillId="0" borderId="5" xfId="0" applyNumberFormat="1" applyFont="1" applyBorder="1" applyAlignment="1" applyProtection="1">
      <alignment horizontal="left" vertical="top" wrapText="1"/>
      <protection locked="0"/>
    </xf>
    <xf numFmtId="0" fontId="8" fillId="0" borderId="12" xfId="0" applyFont="1" applyBorder="1" applyAlignment="1">
      <alignment horizontal="center" vertical="top"/>
    </xf>
    <xf numFmtId="0" fontId="8" fillId="0" borderId="12" xfId="0" applyFont="1" applyBorder="1" applyAlignment="1">
      <alignment vertical="top" wrapText="1"/>
    </xf>
    <xf numFmtId="0" fontId="8" fillId="0" borderId="12" xfId="0" applyFont="1" applyBorder="1" applyAlignment="1">
      <alignment wrapText="1"/>
    </xf>
    <xf numFmtId="0" fontId="8" fillId="0" borderId="0" xfId="0" applyFont="1"/>
    <xf numFmtId="0" fontId="8" fillId="0" borderId="0" xfId="0" applyFont="1" applyAlignment="1">
      <alignment horizontal="center" vertical="top"/>
    </xf>
    <xf numFmtId="0" fontId="8" fillId="0" borderId="0" xfId="0" applyFont="1" applyAlignment="1">
      <alignment vertical="top" wrapText="1"/>
    </xf>
    <xf numFmtId="0" fontId="8" fillId="0" borderId="0" xfId="0" applyFont="1" applyAlignment="1">
      <alignment wrapText="1"/>
    </xf>
    <xf numFmtId="0" fontId="13" fillId="0" borderId="0" xfId="0" applyFont="1"/>
    <xf numFmtId="0" fontId="0" fillId="0" borderId="0" xfId="0" applyAlignment="1">
      <alignment wrapText="1"/>
    </xf>
    <xf numFmtId="0" fontId="9" fillId="8" borderId="12" xfId="0" applyFont="1" applyFill="1" applyBorder="1" applyAlignment="1" applyProtection="1">
      <alignment vertical="top" wrapText="1"/>
      <protection locked="0"/>
    </xf>
    <xf numFmtId="49" fontId="9" fillId="9" borderId="12" xfId="0" applyNumberFormat="1" applyFont="1" applyFill="1" applyBorder="1" applyAlignment="1" applyProtection="1">
      <alignment horizontal="center" vertical="top" wrapText="1"/>
      <protection locked="0"/>
    </xf>
    <xf numFmtId="0" fontId="9" fillId="8" borderId="3" xfId="0" applyFont="1" applyFill="1" applyBorder="1" applyAlignment="1" applyProtection="1">
      <alignment vertical="top" wrapText="1"/>
      <protection locked="0"/>
    </xf>
    <xf numFmtId="0" fontId="9" fillId="8" borderId="13" xfId="0" applyFont="1" applyFill="1" applyBorder="1" applyAlignment="1" applyProtection="1">
      <alignment horizontal="center" vertical="center" wrapText="1"/>
      <protection locked="0"/>
    </xf>
    <xf numFmtId="0" fontId="9" fillId="0" borderId="12" xfId="0" applyFont="1" applyBorder="1" applyAlignment="1" applyProtection="1">
      <alignment horizontal="left" vertical="top" wrapText="1" indent="2"/>
      <protection locked="0"/>
    </xf>
    <xf numFmtId="0" fontId="9" fillId="0" borderId="5" xfId="0" applyFont="1" applyBorder="1" applyAlignment="1" applyProtection="1">
      <alignment vertical="top" wrapText="1"/>
      <protection locked="0"/>
    </xf>
    <xf numFmtId="3" fontId="9" fillId="9" borderId="12" xfId="0" applyNumberFormat="1" applyFont="1" applyFill="1" applyBorder="1" applyAlignment="1" applyProtection="1">
      <alignment horizontal="center" vertical="center" wrapText="1"/>
      <protection locked="0"/>
    </xf>
    <xf numFmtId="0" fontId="9" fillId="0" borderId="12" xfId="0" applyFont="1" applyBorder="1" applyAlignment="1" applyProtection="1">
      <alignment vertical="top" wrapText="1"/>
      <protection locked="0"/>
    </xf>
    <xf numFmtId="0" fontId="9" fillId="0" borderId="5" xfId="0" applyFont="1" applyBorder="1" applyAlignment="1" applyProtection="1">
      <alignment horizontal="center" vertical="top" wrapText="1"/>
      <protection locked="0"/>
    </xf>
    <xf numFmtId="49" fontId="21" fillId="0" borderId="12" xfId="0" applyNumberFormat="1" applyFont="1" applyBorder="1" applyAlignment="1" applyProtection="1">
      <alignment horizontal="center" vertical="top" wrapText="1"/>
    </xf>
    <xf numFmtId="0" fontId="9" fillId="0" borderId="12" xfId="0" applyFont="1" applyBorder="1" applyAlignment="1" applyProtection="1">
      <alignment vertical="top" wrapText="1"/>
    </xf>
    <xf numFmtId="49" fontId="9" fillId="0" borderId="12" xfId="0" applyNumberFormat="1" applyFont="1" applyBorder="1" applyAlignment="1" applyProtection="1">
      <alignment horizontal="center" vertical="top" wrapText="1"/>
    </xf>
    <xf numFmtId="3" fontId="8" fillId="0" borderId="0" xfId="0" applyNumberFormat="1" applyFont="1" applyAlignment="1" applyProtection="1">
      <alignment horizontal="center" vertical="center" wrapText="1"/>
      <protection locked="0"/>
    </xf>
    <xf numFmtId="0" fontId="13" fillId="0" borderId="0" xfId="0" applyFont="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23" fillId="0" borderId="0" xfId="0" applyFont="1" applyAlignment="1" applyProtection="1">
      <alignment horizontal="center" vertical="center" wrapText="1"/>
      <protection locked="0"/>
    </xf>
    <xf numFmtId="0" fontId="23" fillId="0" borderId="2" xfId="0" applyFont="1" applyBorder="1" applyAlignment="1" applyProtection="1">
      <alignment horizontal="center" vertical="center" wrapText="1"/>
      <protection locked="0"/>
    </xf>
    <xf numFmtId="0" fontId="9" fillId="0" borderId="0" xfId="0" applyFont="1" applyAlignment="1" applyProtection="1">
      <alignment horizontal="left" vertical="top" wrapText="1"/>
      <protection locked="0"/>
    </xf>
    <xf numFmtId="0" fontId="9" fillId="0" borderId="0" xfId="0" applyFont="1" applyAlignment="1" applyProtection="1">
      <alignment vertical="center"/>
      <protection locked="0"/>
    </xf>
    <xf numFmtId="0" fontId="9" fillId="0" borderId="3" xfId="0" applyFont="1" applyBorder="1" applyAlignment="1" applyProtection="1">
      <alignment horizontal="center" vertical="top" wrapText="1"/>
      <protection locked="0"/>
    </xf>
    <xf numFmtId="0" fontId="9" fillId="0" borderId="1" xfId="0"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0" borderId="3" xfId="0" applyFont="1" applyBorder="1" applyAlignment="1" applyProtection="1">
      <alignment horizontal="center" vertical="center" wrapText="1"/>
    </xf>
    <xf numFmtId="0" fontId="9" fillId="0" borderId="5" xfId="0" applyFont="1" applyBorder="1" applyAlignment="1" applyProtection="1">
      <alignment horizontal="left" vertical="top" wrapText="1" indent="2"/>
      <protection locked="0"/>
    </xf>
    <xf numFmtId="0" fontId="9" fillId="0" borderId="18" xfId="0" applyFont="1" applyBorder="1" applyAlignment="1" applyProtection="1">
      <alignment horizontal="left" vertical="top" wrapText="1"/>
      <protection locked="0"/>
    </xf>
    <xf numFmtId="0" fontId="9" fillId="0" borderId="8" xfId="0" applyFont="1" applyBorder="1" applyAlignment="1" applyProtection="1">
      <alignment horizontal="left" vertical="top" wrapText="1" indent="2"/>
      <protection locked="0"/>
    </xf>
    <xf numFmtId="0" fontId="9" fillId="0" borderId="16" xfId="0" applyFont="1" applyBorder="1" applyAlignment="1" applyProtection="1">
      <alignment horizontal="center" vertical="center" wrapText="1"/>
    </xf>
    <xf numFmtId="0" fontId="9" fillId="0" borderId="10" xfId="0" applyFont="1" applyBorder="1" applyAlignment="1" applyProtection="1">
      <alignment horizontal="left" vertical="top" wrapText="1"/>
      <protection locked="0"/>
    </xf>
    <xf numFmtId="0" fontId="9" fillId="0" borderId="19" xfId="0" applyFont="1" applyBorder="1" applyAlignment="1" applyProtection="1">
      <alignment horizontal="center" vertical="center" wrapText="1"/>
      <protection locked="0"/>
    </xf>
    <xf numFmtId="0" fontId="9" fillId="0" borderId="19" xfId="0" applyFont="1" applyBorder="1" applyAlignment="1" applyProtection="1">
      <alignment horizontal="center" vertical="top" wrapText="1"/>
      <protection locked="0"/>
    </xf>
    <xf numFmtId="0" fontId="9" fillId="0" borderId="19" xfId="0" applyFont="1" applyBorder="1" applyAlignment="1" applyProtection="1">
      <alignment horizontal="left" vertical="top" wrapText="1"/>
      <protection locked="0"/>
    </xf>
    <xf numFmtId="0" fontId="9" fillId="0" borderId="18" xfId="0" applyFont="1" applyBorder="1" applyAlignment="1" applyProtection="1">
      <alignment horizontal="center" vertical="center" wrapText="1"/>
      <protection locked="0"/>
    </xf>
    <xf numFmtId="0" fontId="24" fillId="0" borderId="12" xfId="0" applyFont="1" applyBorder="1" applyAlignment="1" applyProtection="1">
      <alignment horizontal="left" vertical="top" wrapText="1" indent="2"/>
      <protection locked="0"/>
    </xf>
    <xf numFmtId="0" fontId="9" fillId="7" borderId="12" xfId="0" applyFont="1" applyFill="1" applyBorder="1" applyAlignment="1" applyProtection="1">
      <alignment horizontal="center" vertical="center" wrapText="1"/>
      <protection locked="0"/>
    </xf>
    <xf numFmtId="0" fontId="9" fillId="0" borderId="20" xfId="0" applyFont="1" applyBorder="1" applyAlignment="1" applyProtection="1">
      <alignment horizontal="left" vertical="top" wrapText="1"/>
      <protection locked="0"/>
    </xf>
    <xf numFmtId="0" fontId="13" fillId="0" borderId="5"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0" fontId="13" fillId="0" borderId="20" xfId="0" applyFont="1" applyBorder="1" applyAlignment="1" applyProtection="1">
      <alignment horizontal="left" vertical="top" wrapText="1"/>
      <protection locked="0"/>
    </xf>
    <xf numFmtId="0" fontId="8" fillId="0" borderId="0" xfId="0" applyFont="1" applyProtection="1">
      <protection locked="0"/>
    </xf>
    <xf numFmtId="0" fontId="8" fillId="0" borderId="1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49" fontId="9" fillId="0" borderId="12" xfId="0" applyNumberFormat="1" applyFont="1" applyBorder="1" applyAlignment="1" applyProtection="1">
      <alignment horizontal="left" vertical="top" wrapText="1"/>
      <protection locked="0"/>
    </xf>
    <xf numFmtId="0" fontId="8" fillId="0" borderId="0" xfId="0" applyFont="1" applyAlignment="1" applyProtection="1">
      <alignment horizontal="left" vertical="top"/>
      <protection locked="0"/>
    </xf>
    <xf numFmtId="0" fontId="22" fillId="0" borderId="0" xfId="0" applyFont="1"/>
    <xf numFmtId="0" fontId="22" fillId="0" borderId="0" xfId="0" applyFont="1" applyAlignment="1">
      <alignment horizontal="left"/>
    </xf>
    <xf numFmtId="0" fontId="22" fillId="0" borderId="0" xfId="0" applyFont="1" applyAlignment="1">
      <alignment vertical="center" wrapText="1"/>
    </xf>
    <xf numFmtId="14" fontId="22" fillId="0" borderId="0" xfId="0" applyNumberFormat="1" applyFont="1" applyAlignment="1">
      <alignment horizontal="left"/>
    </xf>
    <xf numFmtId="0" fontId="6" fillId="0" borderId="0" xfId="18"/>
    <xf numFmtId="0" fontId="6" fillId="0" borderId="0" xfId="18" applyAlignment="1">
      <alignment horizontal="center"/>
    </xf>
    <xf numFmtId="0" fontId="34" fillId="0" borderId="0" xfId="18" applyFont="1" applyAlignment="1">
      <alignment horizontal="center"/>
    </xf>
    <xf numFmtId="0" fontId="13" fillId="0" borderId="12" xfId="18" applyFont="1" applyBorder="1" applyAlignment="1">
      <alignment horizontal="center" vertical="top" wrapText="1"/>
    </xf>
    <xf numFmtId="0" fontId="6" fillId="0" borderId="12" xfId="18" applyBorder="1"/>
    <xf numFmtId="0" fontId="6" fillId="0" borderId="12" xfId="18" applyBorder="1" applyAlignment="1">
      <alignment horizontal="center"/>
    </xf>
    <xf numFmtId="0" fontId="6" fillId="0" borderId="0" xfId="18" applyAlignment="1">
      <alignment horizontal="center"/>
    </xf>
    <xf numFmtId="0" fontId="34" fillId="0" borderId="0" xfId="18" applyFont="1" applyAlignment="1">
      <alignment horizontal="center"/>
    </xf>
    <xf numFmtId="0" fontId="13" fillId="0" borderId="12" xfId="18" applyFont="1" applyBorder="1" applyAlignment="1">
      <alignment horizontal="center" vertical="center" wrapText="1"/>
    </xf>
    <xf numFmtId="0" fontId="5" fillId="0" borderId="0" xfId="18" applyFont="1"/>
    <xf numFmtId="0" fontId="34" fillId="0" borderId="5" xfId="18" applyFont="1" applyBorder="1" applyAlignment="1">
      <alignment horizontal="center" vertical="top" wrapText="1"/>
    </xf>
    <xf numFmtId="0" fontId="9" fillId="0" borderId="5" xfId="0" applyFont="1" applyBorder="1" applyAlignment="1" applyProtection="1">
      <alignment horizontal="left" vertical="top" wrapText="1"/>
      <protection locked="0"/>
    </xf>
    <xf numFmtId="0" fontId="9" fillId="0" borderId="12" xfId="0" applyFont="1" applyBorder="1" applyAlignment="1" applyProtection="1">
      <alignment horizontal="left" vertical="top" wrapText="1"/>
      <protection locked="0"/>
    </xf>
    <xf numFmtId="0" fontId="9" fillId="8" borderId="12" xfId="0" applyFont="1" applyFill="1" applyBorder="1" applyAlignment="1" applyProtection="1">
      <alignment horizontal="left" vertical="top" wrapText="1"/>
      <protection locked="0"/>
    </xf>
    <xf numFmtId="0" fontId="8" fillId="0" borderId="12" xfId="0" applyFont="1" applyBorder="1" applyAlignment="1">
      <alignment horizontal="center" vertical="top"/>
    </xf>
    <xf numFmtId="0" fontId="8" fillId="0" borderId="12" xfId="0" applyFont="1" applyBorder="1" applyAlignment="1">
      <alignment horizontal="left" vertical="top" wrapText="1"/>
    </xf>
    <xf numFmtId="49" fontId="9" fillId="0" borderId="12" xfId="0" applyNumberFormat="1" applyFont="1" applyBorder="1" applyAlignment="1" applyProtection="1">
      <alignment horizontal="center" vertical="top" wrapText="1"/>
      <protection locked="0"/>
    </xf>
    <xf numFmtId="0" fontId="9" fillId="0" borderId="12" xfId="0" applyFont="1" applyBorder="1" applyAlignment="1" applyProtection="1">
      <alignment horizontal="center" vertical="top" wrapText="1"/>
      <protection locked="0"/>
    </xf>
    <xf numFmtId="0" fontId="8" fillId="0" borderId="20" xfId="0" applyFont="1" applyBorder="1" applyAlignment="1" applyProtection="1">
      <alignment horizontal="left" vertical="top" wrapText="1"/>
      <protection locked="0"/>
    </xf>
    <xf numFmtId="0" fontId="9" fillId="8" borderId="8" xfId="0" applyFont="1" applyFill="1" applyBorder="1" applyAlignment="1" applyProtection="1">
      <alignment horizontal="left" vertical="top" wrapText="1"/>
      <protection locked="0"/>
    </xf>
    <xf numFmtId="0" fontId="35" fillId="0" borderId="8" xfId="19" applyFill="1" applyBorder="1" applyAlignment="1" applyProtection="1">
      <alignment horizontal="left" vertical="top" wrapText="1"/>
      <protection locked="0"/>
    </xf>
    <xf numFmtId="0" fontId="35" fillId="0" borderId="12" xfId="19" applyFill="1" applyBorder="1" applyAlignment="1">
      <alignment vertical="top" wrapText="1"/>
    </xf>
    <xf numFmtId="0" fontId="35" fillId="0" borderId="12" xfId="19" applyFill="1" applyBorder="1" applyAlignment="1" applyProtection="1">
      <alignment horizontal="left" vertical="top" wrapText="1"/>
      <protection locked="0"/>
    </xf>
    <xf numFmtId="0" fontId="35" fillId="0" borderId="12" xfId="19" applyBorder="1" applyAlignment="1">
      <alignment vertical="top"/>
    </xf>
    <xf numFmtId="0" fontId="9" fillId="8" borderId="8" xfId="0" applyFont="1" applyFill="1" applyBorder="1" applyAlignment="1" applyProtection="1">
      <alignment horizontal="center" vertical="top" wrapText="1"/>
      <protection locked="0"/>
    </xf>
    <xf numFmtId="0" fontId="0" fillId="0" borderId="12" xfId="0" applyBorder="1"/>
    <xf numFmtId="0" fontId="8" fillId="0" borderId="12" xfId="0" applyFont="1" applyBorder="1" applyAlignment="1">
      <alignment horizontal="center" vertical="center"/>
    </xf>
    <xf numFmtId="0" fontId="0" fillId="0" borderId="12" xfId="0" applyBorder="1" applyAlignment="1">
      <alignment vertical="center"/>
    </xf>
    <xf numFmtId="0" fontId="9" fillId="8" borderId="8" xfId="0" applyFont="1" applyFill="1" applyBorder="1" applyAlignment="1" applyProtection="1">
      <alignment horizontal="center" vertical="center" wrapText="1"/>
      <protection locked="0"/>
    </xf>
    <xf numFmtId="3" fontId="9" fillId="8" borderId="8" xfId="0" applyNumberFormat="1" applyFont="1" applyFill="1" applyBorder="1" applyAlignment="1" applyProtection="1">
      <alignment horizontal="center" vertical="center" wrapText="1"/>
      <protection locked="0"/>
    </xf>
    <xf numFmtId="0" fontId="37" fillId="0" borderId="12" xfId="0" applyFont="1" applyBorder="1" applyAlignment="1">
      <alignment horizontal="center" vertical="top" wrapText="1"/>
    </xf>
    <xf numFmtId="0" fontId="37" fillId="0" borderId="10" xfId="0" applyFont="1" applyBorder="1" applyAlignment="1">
      <alignment horizontal="center" vertical="top" wrapText="1"/>
    </xf>
    <xf numFmtId="0" fontId="37" fillId="0" borderId="0" xfId="0" applyFont="1" applyAlignment="1">
      <alignment horizontal="center" vertical="top" wrapText="1"/>
    </xf>
    <xf numFmtId="0" fontId="9" fillId="0" borderId="8" xfId="0" quotePrefix="1" applyFont="1" applyBorder="1" applyAlignment="1" applyProtection="1">
      <alignment horizontal="left" vertical="top" wrapText="1"/>
      <protection locked="0"/>
    </xf>
    <xf numFmtId="0" fontId="9" fillId="0" borderId="12" xfId="0" quotePrefix="1" applyFont="1" applyBorder="1" applyAlignment="1" applyProtection="1">
      <alignment horizontal="left" vertical="top" wrapText="1"/>
      <protection locked="0"/>
    </xf>
    <xf numFmtId="0" fontId="18" fillId="8" borderId="12" xfId="0" applyFont="1" applyFill="1" applyBorder="1" applyAlignment="1" applyProtection="1">
      <alignment horizontal="center" vertical="center" wrapText="1"/>
      <protection locked="0"/>
    </xf>
    <xf numFmtId="49" fontId="9" fillId="0" borderId="6" xfId="0" applyNumberFormat="1" applyFont="1" applyBorder="1" applyAlignment="1" applyProtection="1">
      <alignment horizontal="center" vertical="top" wrapText="1"/>
      <protection locked="0"/>
    </xf>
    <xf numFmtId="49" fontId="9" fillId="0" borderId="6" xfId="0" applyNumberFormat="1" applyFont="1" applyBorder="1" applyAlignment="1" applyProtection="1">
      <alignment horizontal="center" vertical="center" wrapText="1"/>
      <protection locked="0"/>
    </xf>
    <xf numFmtId="3" fontId="9" fillId="8" borderId="6" xfId="0" applyNumberFormat="1" applyFont="1" applyFill="1" applyBorder="1" applyAlignment="1" applyProtection="1">
      <alignment horizontal="center" vertical="center" wrapText="1"/>
      <protection locked="0"/>
    </xf>
    <xf numFmtId="4" fontId="9" fillId="8" borderId="8" xfId="0" applyNumberFormat="1" applyFont="1" applyFill="1" applyBorder="1" applyAlignment="1" applyProtection="1">
      <alignment horizontal="center" vertical="center" wrapText="1"/>
      <protection locked="0"/>
    </xf>
    <xf numFmtId="0" fontId="38" fillId="0" borderId="12" xfId="19" applyFont="1" applyFill="1" applyBorder="1" applyAlignment="1">
      <alignment horizontal="left" vertical="top" wrapText="1"/>
    </xf>
    <xf numFmtId="0" fontId="35" fillId="0" borderId="12" xfId="19" applyFill="1" applyBorder="1" applyAlignment="1">
      <alignment horizontal="left" vertical="top" wrapText="1"/>
    </xf>
    <xf numFmtId="0" fontId="35" fillId="0" borderId="12" xfId="19" applyBorder="1" applyAlignment="1">
      <alignment vertical="top" wrapText="1"/>
    </xf>
    <xf numFmtId="0" fontId="35" fillId="8" borderId="12" xfId="19" applyFill="1" applyBorder="1" applyAlignment="1" applyProtection="1">
      <alignment horizontal="left" vertical="top" wrapText="1"/>
      <protection locked="0"/>
    </xf>
    <xf numFmtId="0" fontId="35" fillId="8" borderId="8" xfId="19" applyFill="1" applyBorder="1" applyAlignment="1" applyProtection="1">
      <alignment horizontal="left" vertical="top" wrapText="1"/>
      <protection locked="0"/>
    </xf>
    <xf numFmtId="0" fontId="8" fillId="10" borderId="12" xfId="38" applyFont="1" applyFill="1" applyBorder="1" applyAlignment="1" applyProtection="1">
      <alignment horizontal="left" vertical="top" wrapText="1"/>
      <protection locked="0"/>
    </xf>
    <xf numFmtId="0" fontId="8" fillId="0" borderId="12" xfId="38" applyFont="1" applyBorder="1" applyAlignment="1">
      <alignment horizontal="left" vertical="top" wrapText="1"/>
    </xf>
    <xf numFmtId="0" fontId="8" fillId="0" borderId="12" xfId="38" applyFont="1" applyBorder="1" applyAlignment="1" applyProtection="1">
      <alignment horizontal="left" vertical="top" wrapText="1"/>
      <protection locked="0"/>
    </xf>
    <xf numFmtId="0" fontId="9" fillId="0" borderId="12" xfId="38" applyFont="1" applyBorder="1" applyAlignment="1" applyProtection="1">
      <alignment horizontal="left" vertical="top" wrapText="1"/>
      <protection locked="0"/>
    </xf>
    <xf numFmtId="4" fontId="9" fillId="8" borderId="12" xfId="0" applyNumberFormat="1" applyFont="1" applyFill="1" applyBorder="1" applyAlignment="1" applyProtection="1">
      <alignment horizontal="center" vertical="center" wrapText="1"/>
      <protection locked="0"/>
    </xf>
    <xf numFmtId="0" fontId="8" fillId="0" borderId="12" xfId="0" applyFont="1" applyBorder="1"/>
    <xf numFmtId="0" fontId="9" fillId="8" borderId="8" xfId="0" applyFont="1" applyFill="1" applyBorder="1" applyAlignment="1" applyProtection="1">
      <alignment vertical="top" wrapText="1"/>
      <protection locked="0"/>
    </xf>
    <xf numFmtId="0" fontId="9" fillId="8" borderId="8" xfId="0" quotePrefix="1" applyFont="1" applyFill="1" applyBorder="1" applyAlignment="1" applyProtection="1">
      <alignment horizontal="left" vertical="top" wrapText="1"/>
      <protection locked="0"/>
    </xf>
    <xf numFmtId="0" fontId="9" fillId="8" borderId="4" xfId="0" applyFont="1" applyFill="1" applyBorder="1" applyAlignment="1" applyProtection="1">
      <alignment horizontal="center" vertical="center" wrapText="1"/>
      <protection locked="0"/>
    </xf>
    <xf numFmtId="0" fontId="9" fillId="8" borderId="1" xfId="0" applyFont="1" applyFill="1" applyBorder="1" applyAlignment="1" applyProtection="1">
      <alignment horizontal="center" vertical="center" wrapText="1"/>
      <protection locked="0"/>
    </xf>
    <xf numFmtId="49" fontId="9" fillId="9" borderId="12" xfId="0" applyNumberFormat="1" applyFont="1" applyFill="1" applyBorder="1" applyAlignment="1" applyProtection="1">
      <alignment horizontal="left" vertical="center" wrapText="1"/>
      <protection locked="0"/>
    </xf>
    <xf numFmtId="0" fontId="9" fillId="0" borderId="12" xfId="0" applyFont="1" applyBorder="1" applyAlignment="1" applyProtection="1">
      <alignment horizontal="left" vertical="center" wrapText="1"/>
      <protection locked="0"/>
    </xf>
    <xf numFmtId="0" fontId="9" fillId="0" borderId="12" xfId="0" applyFont="1" applyBorder="1" applyAlignment="1" applyProtection="1">
      <alignment vertical="center" wrapText="1"/>
      <protection locked="0"/>
    </xf>
    <xf numFmtId="0" fontId="8" fillId="0" borderId="12" xfId="0" applyFont="1" applyBorder="1" applyAlignment="1" applyProtection="1">
      <alignment horizontal="left" vertical="center" wrapText="1"/>
      <protection locked="0"/>
    </xf>
    <xf numFmtId="49" fontId="9" fillId="7" borderId="12" xfId="0" applyNumberFormat="1" applyFont="1" applyFill="1" applyBorder="1" applyAlignment="1" applyProtection="1">
      <alignment horizontal="left" vertical="center" wrapText="1"/>
      <protection locked="0"/>
    </xf>
    <xf numFmtId="0" fontId="9" fillId="0" borderId="12" xfId="0" applyFont="1" applyBorder="1" applyAlignment="1" applyProtection="1">
      <alignment wrapText="1"/>
      <protection locked="0"/>
    </xf>
    <xf numFmtId="3" fontId="9" fillId="10" borderId="12" xfId="40" applyNumberFormat="1" applyFont="1" applyFill="1" applyBorder="1" applyAlignment="1" applyProtection="1">
      <alignment horizontal="center" vertical="center"/>
      <protection locked="0"/>
    </xf>
    <xf numFmtId="0" fontId="9" fillId="10" borderId="12" xfId="40" applyFont="1" applyFill="1" applyBorder="1" applyAlignment="1" applyProtection="1">
      <alignment horizontal="center" vertical="center"/>
      <protection locked="0"/>
    </xf>
    <xf numFmtId="0" fontId="8" fillId="10" borderId="12" xfId="40" applyFont="1" applyFill="1" applyBorder="1" applyAlignment="1" applyProtection="1">
      <alignment horizontal="left" vertical="top" wrapText="1"/>
      <protection locked="0"/>
    </xf>
    <xf numFmtId="164" fontId="8" fillId="10" borderId="12" xfId="40" applyNumberFormat="1" applyFont="1" applyFill="1" applyBorder="1" applyAlignment="1" applyProtection="1">
      <alignment horizontal="center" vertical="center" wrapText="1"/>
      <protection locked="0"/>
    </xf>
    <xf numFmtId="3" fontId="9" fillId="10" borderId="12" xfId="40" applyNumberFormat="1" applyFont="1" applyFill="1" applyBorder="1" applyAlignment="1" applyProtection="1">
      <alignment horizontal="center" vertical="center" wrapText="1"/>
      <protection locked="0"/>
    </xf>
    <xf numFmtId="0" fontId="9" fillId="10" borderId="12" xfId="40" applyFont="1" applyFill="1" applyBorder="1" applyAlignment="1" applyProtection="1">
      <alignment horizontal="left" vertical="top"/>
      <protection locked="0"/>
    </xf>
    <xf numFmtId="3" fontId="9" fillId="9" borderId="12" xfId="40" applyNumberFormat="1" applyFont="1" applyFill="1" applyBorder="1" applyAlignment="1" applyProtection="1">
      <alignment horizontal="center" vertical="center" wrapText="1"/>
      <protection locked="0"/>
    </xf>
    <xf numFmtId="0" fontId="13" fillId="0" borderId="12" xfId="18" applyFont="1" applyBorder="1" applyAlignment="1">
      <alignment horizontal="left" vertical="top" wrapText="1"/>
    </xf>
    <xf numFmtId="0" fontId="14" fillId="9" borderId="12" xfId="0" applyFont="1" applyFill="1" applyBorder="1" applyAlignment="1" applyProtection="1">
      <alignment horizontal="center" vertical="center"/>
      <protection locked="0"/>
    </xf>
    <xf numFmtId="0" fontId="9" fillId="8" borderId="12" xfId="0" quotePrefix="1" applyFont="1" applyFill="1" applyBorder="1" applyAlignment="1" applyProtection="1">
      <alignment horizontal="left" vertical="top" wrapText="1"/>
      <protection locked="0"/>
    </xf>
    <xf numFmtId="2" fontId="13" fillId="0" borderId="12" xfId="18" applyNumberFormat="1" applyFont="1" applyBorder="1" applyAlignment="1">
      <alignment horizontal="center" vertical="top" wrapText="1"/>
    </xf>
    <xf numFmtId="0" fontId="9" fillId="8" borderId="12" xfId="0" applyFont="1" applyFill="1" applyBorder="1" applyAlignment="1" applyProtection="1">
      <alignment horizontal="left" vertical="top" wrapText="1"/>
      <protection locked="0"/>
    </xf>
    <xf numFmtId="0" fontId="9" fillId="10" borderId="5" xfId="0" applyFont="1" applyFill="1" applyBorder="1" applyAlignment="1" applyProtection="1">
      <alignment horizontal="left" vertical="top" wrapText="1"/>
      <protection locked="0"/>
    </xf>
    <xf numFmtId="0" fontId="9" fillId="10" borderId="12" xfId="0" applyFont="1" applyFill="1" applyBorder="1" applyAlignment="1" applyProtection="1">
      <alignment horizontal="left" vertical="top" wrapText="1"/>
      <protection locked="0"/>
    </xf>
    <xf numFmtId="14" fontId="9" fillId="10" borderId="12" xfId="0" applyNumberFormat="1" applyFont="1" applyFill="1" applyBorder="1" applyAlignment="1" applyProtection="1">
      <alignment horizontal="left" vertical="top" wrapText="1"/>
      <protection locked="0"/>
    </xf>
    <xf numFmtId="2" fontId="9" fillId="10" borderId="12" xfId="0" applyNumberFormat="1" applyFont="1" applyFill="1" applyBorder="1" applyAlignment="1" applyProtection="1">
      <alignment horizontal="center" vertical="center" wrapText="1"/>
      <protection locked="0"/>
    </xf>
    <xf numFmtId="3" fontId="9" fillId="10" borderId="12" xfId="0" applyNumberFormat="1" applyFont="1" applyFill="1" applyBorder="1" applyAlignment="1" applyProtection="1">
      <alignment horizontal="center" vertical="center" wrapText="1"/>
      <protection locked="0"/>
    </xf>
    <xf numFmtId="4" fontId="9" fillId="10" borderId="12" xfId="0" applyNumberFormat="1" applyFont="1" applyFill="1" applyBorder="1" applyAlignment="1" applyProtection="1">
      <alignment horizontal="center" vertical="center" wrapText="1"/>
      <protection locked="0"/>
    </xf>
    <xf numFmtId="164" fontId="9" fillId="10" borderId="12" xfId="0" applyNumberFormat="1" applyFont="1" applyFill="1" applyBorder="1" applyAlignment="1" applyProtection="1">
      <alignment horizontal="center" vertical="center" wrapText="1"/>
      <protection locked="0"/>
    </xf>
    <xf numFmtId="0" fontId="9" fillId="10" borderId="12" xfId="40" applyFont="1" applyFill="1" applyBorder="1" applyAlignment="1" applyProtection="1">
      <alignment horizontal="left" vertical="top" wrapText="1"/>
      <protection locked="0"/>
    </xf>
    <xf numFmtId="14" fontId="9" fillId="10" borderId="12" xfId="20" applyNumberFormat="1" applyFont="1" applyFill="1" applyBorder="1" applyAlignment="1">
      <alignment horizontal="left" vertical="top" wrapText="1"/>
    </xf>
    <xf numFmtId="0" fontId="9" fillId="10" borderId="12" xfId="0" applyFont="1" applyFill="1" applyBorder="1" applyAlignment="1">
      <alignment horizontal="left" vertical="top" wrapText="1"/>
    </xf>
    <xf numFmtId="14" fontId="9" fillId="10" borderId="12" xfId="0" applyNumberFormat="1" applyFont="1" applyFill="1" applyBorder="1" applyAlignment="1">
      <alignment horizontal="left" vertical="top" wrapText="1"/>
    </xf>
    <xf numFmtId="0" fontId="36" fillId="10" borderId="12" xfId="19" applyFont="1" applyFill="1" applyBorder="1"/>
    <xf numFmtId="0" fontId="36" fillId="10" borderId="0" xfId="19" applyFont="1" applyFill="1"/>
    <xf numFmtId="14" fontId="9" fillId="10" borderId="12" xfId="40" applyNumberFormat="1" applyFont="1" applyFill="1" applyBorder="1" applyAlignment="1" applyProtection="1">
      <alignment horizontal="left" vertical="top" wrapText="1"/>
      <protection locked="0"/>
    </xf>
    <xf numFmtId="3" fontId="8" fillId="10" borderId="12" xfId="0" applyNumberFormat="1" applyFont="1" applyFill="1" applyBorder="1" applyAlignment="1" applyProtection="1">
      <alignment horizontal="center" vertical="center" wrapText="1"/>
      <protection locked="0"/>
    </xf>
    <xf numFmtId="164" fontId="9" fillId="10" borderId="12" xfId="79" applyNumberFormat="1" applyFont="1" applyFill="1" applyBorder="1" applyAlignment="1" applyProtection="1">
      <alignment horizontal="center" vertical="center" wrapText="1"/>
      <protection locked="0"/>
    </xf>
    <xf numFmtId="164" fontId="8" fillId="10" borderId="12" xfId="0" applyNumberFormat="1" applyFont="1" applyFill="1" applyBorder="1" applyAlignment="1" applyProtection="1">
      <alignment horizontal="center" vertical="center" wrapText="1"/>
    </xf>
    <xf numFmtId="164" fontId="9" fillId="10" borderId="12" xfId="0" applyNumberFormat="1" applyFont="1" applyFill="1" applyBorder="1" applyAlignment="1" applyProtection="1">
      <alignment horizontal="center" vertical="center" wrapText="1"/>
    </xf>
    <xf numFmtId="3" fontId="8" fillId="10" borderId="12" xfId="0" applyNumberFormat="1" applyFont="1" applyFill="1" applyBorder="1" applyAlignment="1" applyProtection="1">
      <alignment horizontal="center" vertical="center" wrapText="1"/>
    </xf>
    <xf numFmtId="164" fontId="8" fillId="10" borderId="12" xfId="0" applyNumberFormat="1" applyFont="1" applyFill="1" applyBorder="1" applyAlignment="1" applyProtection="1">
      <alignment horizontal="center" vertical="center" wrapText="1"/>
      <protection locked="0"/>
    </xf>
    <xf numFmtId="3" fontId="9" fillId="10" borderId="5" xfId="0" applyNumberFormat="1" applyFont="1" applyFill="1" applyBorder="1" applyAlignment="1" applyProtection="1">
      <alignment horizontal="center" vertical="center" wrapText="1"/>
      <protection locked="0"/>
    </xf>
    <xf numFmtId="3" fontId="9" fillId="10" borderId="21" xfId="0" applyNumberFormat="1" applyFont="1" applyFill="1" applyBorder="1" applyAlignment="1" applyProtection="1">
      <alignment horizontal="center" vertical="center" wrapText="1"/>
      <protection locked="0"/>
    </xf>
    <xf numFmtId="3" fontId="39" fillId="10" borderId="12" xfId="0" applyNumberFormat="1" applyFont="1" applyFill="1" applyBorder="1" applyAlignment="1" applyProtection="1">
      <alignment horizontal="center" vertical="center" wrapText="1"/>
      <protection locked="0"/>
    </xf>
    <xf numFmtId="0" fontId="8" fillId="10" borderId="12" xfId="20" applyFont="1" applyFill="1" applyBorder="1" applyAlignment="1">
      <alignment horizontal="left" vertical="center" wrapText="1"/>
    </xf>
    <xf numFmtId="0" fontId="8" fillId="10" borderId="12" xfId="23" applyFont="1" applyFill="1" applyBorder="1" applyAlignment="1">
      <alignment horizontal="left" vertical="center" wrapText="1"/>
    </xf>
    <xf numFmtId="0" fontId="40" fillId="10" borderId="12" xfId="58" applyFill="1" applyBorder="1" applyAlignment="1">
      <alignment wrapText="1"/>
    </xf>
    <xf numFmtId="9" fontId="8" fillId="10" borderId="12" xfId="40" applyNumberFormat="1" applyFont="1" applyFill="1" applyBorder="1" applyAlignment="1">
      <alignment horizontal="left" vertical="center" wrapText="1"/>
    </xf>
    <xf numFmtId="0" fontId="8" fillId="10" borderId="12" xfId="0" applyFont="1" applyFill="1" applyBorder="1" applyAlignment="1">
      <alignment horizontal="center" vertical="center" wrapText="1"/>
    </xf>
    <xf numFmtId="0" fontId="8" fillId="10" borderId="0" xfId="0" applyFont="1" applyFill="1"/>
    <xf numFmtId="0" fontId="9" fillId="8" borderId="8" xfId="59" applyFont="1" applyFill="1" applyBorder="1" applyAlignment="1" applyProtection="1">
      <alignment horizontal="center" vertical="center" wrapText="1"/>
      <protection locked="0"/>
    </xf>
    <xf numFmtId="0" fontId="9" fillId="8" borderId="12" xfId="59" applyFont="1" applyFill="1" applyBorder="1" applyAlignment="1" applyProtection="1">
      <alignment horizontal="center" vertical="center" wrapText="1"/>
      <protection locked="0"/>
    </xf>
    <xf numFmtId="0" fontId="8" fillId="10" borderId="12" xfId="23" applyFont="1" applyFill="1" applyBorder="1" applyAlignment="1">
      <alignment vertical="center" wrapText="1"/>
    </xf>
    <xf numFmtId="9" fontId="8" fillId="10" borderId="12" xfId="0" applyNumberFormat="1" applyFont="1" applyFill="1" applyBorder="1" applyAlignment="1">
      <alignment horizontal="left" vertical="center" wrapText="1"/>
    </xf>
    <xf numFmtId="0" fontId="8" fillId="10" borderId="12" xfId="0" applyFont="1" applyFill="1" applyBorder="1" applyAlignment="1">
      <alignment horizontal="left" vertical="center" wrapText="1"/>
    </xf>
    <xf numFmtId="0" fontId="13" fillId="11" borderId="0" xfId="0" applyFont="1" applyFill="1" applyProtection="1">
      <protection locked="0"/>
    </xf>
    <xf numFmtId="164" fontId="9" fillId="11" borderId="12" xfId="78" applyNumberFormat="1" applyFont="1" applyFill="1" applyBorder="1" applyAlignment="1" applyProtection="1">
      <alignment horizontal="center" vertical="center" wrapText="1"/>
      <protection locked="0"/>
    </xf>
    <xf numFmtId="0" fontId="41" fillId="0" borderId="0" xfId="0" applyFont="1" applyProtection="1">
      <protection locked="0"/>
    </xf>
    <xf numFmtId="164" fontId="9" fillId="11" borderId="12" xfId="0" applyNumberFormat="1" applyFont="1" applyFill="1" applyBorder="1" applyAlignment="1" applyProtection="1">
      <alignment horizontal="center" vertical="center" wrapText="1"/>
      <protection locked="0"/>
    </xf>
    <xf numFmtId="164" fontId="9" fillId="11" borderId="12" xfId="40" applyNumberFormat="1" applyFont="1" applyFill="1" applyBorder="1" applyAlignment="1" applyProtection="1">
      <alignment horizontal="center" vertical="center"/>
      <protection locked="0"/>
    </xf>
    <xf numFmtId="3" fontId="9" fillId="11" borderId="12" xfId="40" applyNumberFormat="1" applyFont="1" applyFill="1" applyBorder="1" applyAlignment="1" applyProtection="1">
      <alignment horizontal="center" vertical="center" wrapText="1"/>
      <protection locked="0"/>
    </xf>
    <xf numFmtId="3" fontId="9" fillId="12" borderId="12" xfId="0" applyNumberFormat="1" applyFont="1" applyFill="1" applyBorder="1" applyAlignment="1" applyProtection="1">
      <alignment horizontal="center" vertical="center" wrapText="1"/>
      <protection locked="0"/>
    </xf>
    <xf numFmtId="3" fontId="9" fillId="11" borderId="12" xfId="40" applyNumberFormat="1" applyFont="1" applyFill="1" applyBorder="1" applyAlignment="1" applyProtection="1">
      <alignment horizontal="center" vertical="center"/>
      <protection locked="0"/>
    </xf>
    <xf numFmtId="3" fontId="9" fillId="13" borderId="12" xfId="40" applyNumberFormat="1" applyFont="1" applyFill="1" applyBorder="1" applyAlignment="1" applyProtection="1">
      <alignment horizontal="center" vertical="center" wrapText="1"/>
      <protection locked="0"/>
    </xf>
    <xf numFmtId="3" fontId="9" fillId="11" borderId="12" xfId="0" applyNumberFormat="1" applyFont="1" applyFill="1" applyBorder="1" applyAlignment="1" applyProtection="1">
      <alignment horizontal="center" vertical="center" wrapText="1"/>
      <protection locked="0"/>
    </xf>
    <xf numFmtId="164" fontId="9" fillId="0" borderId="12" xfId="40" applyNumberFormat="1" applyFont="1" applyFill="1" applyBorder="1" applyAlignment="1" applyProtection="1">
      <alignment horizontal="center" vertical="center"/>
      <protection locked="0"/>
    </xf>
    <xf numFmtId="164" fontId="9" fillId="0" borderId="12" xfId="0" applyNumberFormat="1" applyFont="1" applyFill="1" applyBorder="1" applyAlignment="1" applyProtection="1">
      <alignment horizontal="center" vertical="center"/>
      <protection locked="0"/>
    </xf>
    <xf numFmtId="164" fontId="9" fillId="0" borderId="12" xfId="0" applyNumberFormat="1" applyFont="1" applyFill="1" applyBorder="1" applyAlignment="1" applyProtection="1">
      <alignment horizontal="center" vertical="center"/>
    </xf>
    <xf numFmtId="0" fontId="9" fillId="0" borderId="0" xfId="0" applyFont="1" applyFill="1" applyProtection="1"/>
    <xf numFmtId="0" fontId="39" fillId="0" borderId="0" xfId="0" applyFont="1" applyProtection="1"/>
    <xf numFmtId="0" fontId="9" fillId="0" borderId="12" xfId="0" applyFont="1" applyFill="1" applyBorder="1" applyProtection="1">
      <protection locked="0"/>
    </xf>
    <xf numFmtId="0" fontId="9" fillId="0" borderId="5" xfId="0" applyFont="1" applyFill="1" applyBorder="1" applyProtection="1">
      <protection locked="0"/>
    </xf>
    <xf numFmtId="3" fontId="9" fillId="0" borderId="12" xfId="0" applyNumberFormat="1" applyFont="1" applyFill="1" applyBorder="1" applyAlignment="1" applyProtection="1">
      <alignment horizontal="center" vertical="center"/>
      <protection locked="0"/>
    </xf>
    <xf numFmtId="0" fontId="9" fillId="11" borderId="12" xfId="40" applyFont="1" applyFill="1" applyBorder="1" applyAlignment="1" applyProtection="1">
      <alignment horizontal="center" vertical="center"/>
      <protection locked="0"/>
    </xf>
    <xf numFmtId="0" fontId="13" fillId="10" borderId="0" xfId="0" applyFont="1" applyFill="1" applyProtection="1">
      <protection locked="0"/>
    </xf>
    <xf numFmtId="0" fontId="36" fillId="11" borderId="12" xfId="19" applyFont="1" applyFill="1" applyBorder="1" applyAlignment="1" applyProtection="1">
      <alignment horizontal="left" vertical="top" wrapText="1"/>
      <protection locked="0"/>
    </xf>
    <xf numFmtId="0" fontId="36" fillId="11" borderId="12" xfId="19" applyFont="1" applyFill="1" applyBorder="1" applyAlignment="1">
      <alignment horizontal="left" vertical="top" wrapText="1"/>
    </xf>
    <xf numFmtId="0" fontId="35" fillId="11" borderId="12" xfId="19" applyFill="1" applyBorder="1" applyAlignment="1" applyProtection="1">
      <alignment horizontal="left" vertical="top" wrapText="1"/>
      <protection locked="0"/>
    </xf>
    <xf numFmtId="0" fontId="13" fillId="10" borderId="11" xfId="0" applyFont="1" applyFill="1" applyBorder="1" applyProtection="1">
      <protection locked="0"/>
    </xf>
    <xf numFmtId="0" fontId="10" fillId="0" borderId="0" xfId="0" applyFont="1" applyAlignment="1" applyProtection="1">
      <alignment horizontal="center"/>
      <protection locked="0"/>
    </xf>
    <xf numFmtId="0" fontId="11" fillId="0" borderId="1" xfId="0" applyFont="1" applyBorder="1" applyAlignment="1" applyProtection="1">
      <alignment horizontal="center" vertical="top"/>
      <protection locked="0"/>
    </xf>
    <xf numFmtId="49" fontId="14" fillId="0" borderId="0" xfId="0" applyNumberFormat="1" applyFont="1" applyAlignment="1" applyProtection="1">
      <alignment horizontal="left" vertical="top" wrapText="1"/>
      <protection locked="0"/>
    </xf>
    <xf numFmtId="49" fontId="9" fillId="0" borderId="3" xfId="0" applyNumberFormat="1" applyFont="1" applyBorder="1" applyAlignment="1" applyProtection="1">
      <alignment horizontal="center" vertical="top" wrapText="1"/>
      <protection locked="0"/>
    </xf>
    <xf numFmtId="49" fontId="9" fillId="0" borderId="7" xfId="0" applyNumberFormat="1" applyFont="1" applyBorder="1" applyAlignment="1" applyProtection="1">
      <alignment horizontal="center" vertical="top" wrapText="1"/>
      <protection locked="0"/>
    </xf>
    <xf numFmtId="0" fontId="9" fillId="0" borderId="3"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49" fontId="8" fillId="0" borderId="12" xfId="0" applyNumberFormat="1" applyFont="1" applyBorder="1" applyAlignment="1" applyProtection="1">
      <alignment horizontal="center" vertical="top" wrapText="1"/>
      <protection locked="0"/>
    </xf>
    <xf numFmtId="0" fontId="9" fillId="0" borderId="12" xfId="0" applyFont="1" applyBorder="1" applyAlignment="1" applyProtection="1">
      <alignment horizontal="left" vertical="top" wrapText="1"/>
      <protection locked="0"/>
    </xf>
    <xf numFmtId="49" fontId="8" fillId="0" borderId="3" xfId="0" applyNumberFormat="1" applyFont="1" applyBorder="1" applyAlignment="1" applyProtection="1">
      <alignment horizontal="center" vertical="top" wrapText="1"/>
      <protection locked="0"/>
    </xf>
    <xf numFmtId="49" fontId="8" fillId="0" borderId="7" xfId="0" applyNumberFormat="1" applyFont="1" applyBorder="1" applyAlignment="1" applyProtection="1">
      <alignment horizontal="center" vertical="top" wrapText="1"/>
      <protection locked="0"/>
    </xf>
    <xf numFmtId="49" fontId="8" fillId="0" borderId="5" xfId="0" applyNumberFormat="1" applyFont="1" applyBorder="1" applyAlignment="1" applyProtection="1">
      <alignment horizontal="center" vertical="top" wrapText="1"/>
      <protection locked="0"/>
    </xf>
    <xf numFmtId="0" fontId="9" fillId="0" borderId="5" xfId="0" applyFont="1" applyBorder="1" applyAlignment="1" applyProtection="1">
      <alignment horizontal="left" vertical="top" wrapText="1"/>
      <protection locked="0"/>
    </xf>
    <xf numFmtId="49" fontId="9" fillId="0" borderId="5" xfId="0" applyNumberFormat="1" applyFont="1" applyBorder="1" applyAlignment="1" applyProtection="1">
      <alignment horizontal="center" vertical="top" wrapText="1"/>
      <protection locked="0"/>
    </xf>
    <xf numFmtId="0" fontId="8" fillId="0" borderId="11" xfId="0" applyFont="1" applyBorder="1" applyAlignment="1" applyProtection="1">
      <alignment horizontal="left" vertical="top" wrapText="1"/>
      <protection locked="0"/>
    </xf>
    <xf numFmtId="0" fontId="8" fillId="0" borderId="6" xfId="0" applyFont="1" applyBorder="1" applyAlignment="1" applyProtection="1">
      <alignment horizontal="left" vertical="top" wrapText="1"/>
      <protection locked="0"/>
    </xf>
    <xf numFmtId="49" fontId="16" fillId="0" borderId="0" xfId="0" applyNumberFormat="1" applyFont="1" applyAlignment="1" applyProtection="1">
      <alignment horizontal="center"/>
      <protection locked="0"/>
    </xf>
    <xf numFmtId="49" fontId="8" fillId="0" borderId="3" xfId="0" applyNumberFormat="1" applyFont="1" applyBorder="1" applyAlignment="1" applyProtection="1">
      <alignment horizontal="center" vertical="center" wrapText="1"/>
      <protection locked="0"/>
    </xf>
    <xf numFmtId="49" fontId="8" fillId="0" borderId="5" xfId="0" applyNumberFormat="1"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49" fontId="8" fillId="0" borderId="3" xfId="0" applyNumberFormat="1" applyFont="1" applyBorder="1" applyAlignment="1" applyProtection="1">
      <alignment horizontal="center" vertical="top" wrapText="1"/>
    </xf>
    <xf numFmtId="49" fontId="8" fillId="0" borderId="7" xfId="0" applyNumberFormat="1" applyFont="1" applyBorder="1" applyAlignment="1" applyProtection="1">
      <alignment horizontal="center" vertical="top" wrapText="1"/>
    </xf>
    <xf numFmtId="49" fontId="8" fillId="0" borderId="5" xfId="0" applyNumberFormat="1" applyFont="1" applyBorder="1" applyAlignment="1" applyProtection="1">
      <alignment horizontal="center" vertical="top" wrapText="1"/>
    </xf>
    <xf numFmtId="0" fontId="14" fillId="0" borderId="0" xfId="0" applyFont="1" applyAlignment="1" applyProtection="1">
      <alignment horizontal="left" vertical="top" wrapText="1"/>
    </xf>
    <xf numFmtId="49" fontId="14" fillId="0" borderId="0" xfId="0" applyNumberFormat="1" applyFont="1" applyAlignment="1" applyProtection="1">
      <alignment horizontal="left" vertical="top" wrapText="1"/>
    </xf>
    <xf numFmtId="49" fontId="8" fillId="0" borderId="12" xfId="0" applyNumberFormat="1" applyFont="1" applyBorder="1" applyAlignment="1" applyProtection="1">
      <alignment horizontal="center" vertical="top" wrapText="1"/>
    </xf>
    <xf numFmtId="0" fontId="8" fillId="0" borderId="12" xfId="0" applyFont="1" applyBorder="1" applyAlignment="1" applyProtection="1">
      <alignment horizontal="center" vertical="center" wrapText="1"/>
    </xf>
    <xf numFmtId="164" fontId="8" fillId="0" borderId="12" xfId="0" applyNumberFormat="1" applyFont="1" applyBorder="1" applyAlignment="1" applyProtection="1">
      <alignment horizontal="center" vertical="center" wrapText="1"/>
    </xf>
    <xf numFmtId="164" fontId="8" fillId="10" borderId="12" xfId="0" applyNumberFormat="1" applyFont="1" applyFill="1" applyBorder="1" applyAlignment="1" applyProtection="1">
      <alignment horizontal="center" vertical="center" wrapText="1"/>
    </xf>
    <xf numFmtId="49" fontId="8" fillId="3" borderId="12" xfId="0" applyNumberFormat="1" applyFont="1" applyFill="1" applyBorder="1" applyAlignment="1" applyProtection="1">
      <alignment horizontal="center" vertical="top" wrapText="1"/>
    </xf>
    <xf numFmtId="0" fontId="8" fillId="3" borderId="12" xfId="0" applyFont="1" applyFill="1" applyBorder="1" applyAlignment="1" applyProtection="1">
      <alignment horizontal="center" vertical="center" wrapText="1"/>
    </xf>
    <xf numFmtId="164" fontId="9" fillId="3" borderId="12" xfId="0" applyNumberFormat="1" applyFont="1" applyFill="1" applyBorder="1" applyAlignment="1" applyProtection="1">
      <alignment horizontal="center" vertical="center" wrapText="1"/>
    </xf>
    <xf numFmtId="49" fontId="8" fillId="5" borderId="12" xfId="0" applyNumberFormat="1" applyFont="1" applyFill="1" applyBorder="1" applyAlignment="1" applyProtection="1">
      <alignment horizontal="center" vertical="top" wrapText="1"/>
    </xf>
    <xf numFmtId="0" fontId="8" fillId="5" borderId="12" xfId="0" applyFont="1" applyFill="1" applyBorder="1" applyAlignment="1" applyProtection="1">
      <alignment horizontal="center" vertical="center" wrapText="1"/>
    </xf>
    <xf numFmtId="164" fontId="9" fillId="5" borderId="12" xfId="0" applyNumberFormat="1" applyFont="1" applyFill="1" applyBorder="1" applyAlignment="1" applyProtection="1">
      <alignment horizontal="center" vertical="center" wrapText="1"/>
    </xf>
    <xf numFmtId="49" fontId="8" fillId="4" borderId="12" xfId="0" applyNumberFormat="1" applyFont="1" applyFill="1" applyBorder="1" applyAlignment="1" applyProtection="1">
      <alignment horizontal="center" vertical="top" wrapText="1"/>
    </xf>
    <xf numFmtId="0" fontId="8" fillId="4" borderId="12" xfId="0" applyFont="1" applyFill="1" applyBorder="1" applyAlignment="1" applyProtection="1">
      <alignment horizontal="center" vertical="center" wrapText="1"/>
    </xf>
    <xf numFmtId="164" fontId="9" fillId="4" borderId="12" xfId="0" applyNumberFormat="1" applyFont="1" applyFill="1" applyBorder="1" applyAlignment="1" applyProtection="1">
      <alignment horizontal="center" vertical="center" wrapText="1"/>
    </xf>
    <xf numFmtId="3" fontId="8" fillId="4" borderId="12" xfId="0" applyNumberFormat="1" applyFont="1" applyFill="1" applyBorder="1" applyAlignment="1" applyProtection="1">
      <alignment horizontal="center" vertical="center" wrapText="1"/>
    </xf>
    <xf numFmtId="164" fontId="8" fillId="3" borderId="12" xfId="0" applyNumberFormat="1" applyFont="1" applyFill="1" applyBorder="1" applyAlignment="1" applyProtection="1">
      <alignment horizontal="center" vertical="center" wrapText="1"/>
    </xf>
    <xf numFmtId="3" fontId="8" fillId="3" borderId="12" xfId="0" applyNumberFormat="1" applyFont="1" applyFill="1" applyBorder="1" applyAlignment="1" applyProtection="1">
      <alignment horizontal="center" vertical="center" wrapText="1"/>
    </xf>
    <xf numFmtId="49" fontId="8" fillId="0" borderId="12" xfId="0" applyNumberFormat="1" applyFont="1" applyBorder="1" applyAlignment="1" applyProtection="1">
      <alignment horizontal="left" vertical="top" wrapText="1"/>
    </xf>
    <xf numFmtId="0" fontId="16" fillId="0" borderId="0" xfId="0" applyFont="1" applyAlignment="1" applyProtection="1">
      <alignment horizontal="center"/>
    </xf>
    <xf numFmtId="0" fontId="8" fillId="6" borderId="16" xfId="0" applyFont="1" applyFill="1" applyBorder="1" applyAlignment="1" applyProtection="1">
      <alignment horizontal="center" vertical="top" wrapText="1"/>
    </xf>
    <xf numFmtId="0" fontId="8" fillId="6" borderId="12" xfId="0" applyFont="1" applyFill="1" applyBorder="1" applyAlignment="1" applyProtection="1">
      <alignment horizontal="center" vertical="top" wrapText="1"/>
    </xf>
    <xf numFmtId="0" fontId="8" fillId="6" borderId="17" xfId="0" applyFont="1" applyFill="1" applyBorder="1" applyAlignment="1" applyProtection="1">
      <alignment horizontal="center" vertical="top" wrapText="1"/>
    </xf>
    <xf numFmtId="14" fontId="9" fillId="6" borderId="4" xfId="0" applyNumberFormat="1" applyFont="1" applyFill="1" applyBorder="1" applyAlignment="1" applyProtection="1">
      <alignment horizontal="center" vertical="center" wrapText="1"/>
    </xf>
    <xf numFmtId="14" fontId="9" fillId="6" borderId="1" xfId="0" applyNumberFormat="1" applyFont="1" applyFill="1" applyBorder="1" applyAlignment="1" applyProtection="1">
      <alignment horizontal="center" vertical="center" wrapText="1"/>
    </xf>
    <xf numFmtId="14" fontId="9" fillId="6" borderId="13" xfId="0" applyNumberFormat="1" applyFont="1" applyFill="1" applyBorder="1" applyAlignment="1" applyProtection="1">
      <alignment horizontal="center" vertical="center" wrapText="1"/>
    </xf>
    <xf numFmtId="0" fontId="8" fillId="6" borderId="14" xfId="0" applyFont="1" applyFill="1" applyBorder="1" applyAlignment="1" applyProtection="1">
      <alignment horizontal="center" vertical="top" wrapText="1"/>
    </xf>
    <xf numFmtId="0" fontId="8" fillId="6" borderId="2" xfId="0" applyFont="1" applyFill="1" applyBorder="1" applyAlignment="1" applyProtection="1">
      <alignment horizontal="center" vertical="top" wrapText="1"/>
    </xf>
    <xf numFmtId="0" fontId="8" fillId="6" borderId="15" xfId="0" applyFont="1" applyFill="1" applyBorder="1" applyAlignment="1" applyProtection="1">
      <alignment horizontal="center" vertical="top" wrapText="1"/>
    </xf>
    <xf numFmtId="49" fontId="16" fillId="0" borderId="0" xfId="0" applyNumberFormat="1" applyFont="1" applyAlignment="1" applyProtection="1">
      <alignment horizontal="center" vertical="center"/>
    </xf>
    <xf numFmtId="0" fontId="13" fillId="0" borderId="12" xfId="0" applyFont="1" applyBorder="1" applyAlignment="1" applyProtection="1">
      <alignment horizontal="center" vertical="center" wrapText="1"/>
    </xf>
    <xf numFmtId="0" fontId="13" fillId="0" borderId="8" xfId="0" applyFont="1" applyBorder="1" applyAlignment="1" applyProtection="1">
      <alignment horizontal="center" vertical="center" wrapText="1"/>
    </xf>
    <xf numFmtId="0" fontId="13" fillId="0" borderId="9" xfId="0" applyFont="1" applyBorder="1" applyAlignment="1" applyProtection="1">
      <alignment horizontal="center" vertical="center" wrapText="1"/>
    </xf>
    <xf numFmtId="0" fontId="13" fillId="0" borderId="10"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8" fillId="6" borderId="9" xfId="0" applyFont="1" applyFill="1" applyBorder="1" applyAlignment="1" applyProtection="1">
      <alignment horizontal="center" vertical="center" wrapText="1"/>
    </xf>
    <xf numFmtId="0" fontId="8" fillId="6" borderId="10" xfId="0" applyFont="1" applyFill="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9" fillId="6" borderId="9" xfId="0" applyFont="1" applyFill="1" applyBorder="1" applyAlignment="1" applyProtection="1">
      <alignment horizontal="center" vertical="center" wrapText="1"/>
    </xf>
    <xf numFmtId="0" fontId="9" fillId="6" borderId="10" xfId="0" applyFont="1" applyFill="1" applyBorder="1" applyAlignment="1" applyProtection="1">
      <alignment horizontal="center" vertical="center" wrapText="1"/>
    </xf>
    <xf numFmtId="0" fontId="21" fillId="0" borderId="0" xfId="0" applyFont="1" applyAlignment="1" applyProtection="1">
      <alignment horizontal="justify" vertical="top" wrapText="1"/>
      <protection locked="0"/>
    </xf>
    <xf numFmtId="0" fontId="21" fillId="0" borderId="0" xfId="0" applyFont="1" applyAlignment="1" applyProtection="1">
      <alignment horizontal="left" wrapText="1"/>
      <protection locked="0"/>
    </xf>
    <xf numFmtId="0" fontId="8" fillId="6" borderId="8" xfId="0" applyFont="1" applyFill="1" applyBorder="1" applyAlignment="1" applyProtection="1">
      <alignment horizontal="center" vertical="top" wrapText="1"/>
      <protection locked="0"/>
    </xf>
    <xf numFmtId="0" fontId="8" fillId="6" borderId="9" xfId="0" applyFont="1" applyFill="1" applyBorder="1" applyAlignment="1" applyProtection="1">
      <alignment horizontal="center" vertical="top" wrapText="1"/>
      <protection locked="0"/>
    </xf>
    <xf numFmtId="0" fontId="8" fillId="6" borderId="10" xfId="0" applyFont="1" applyFill="1" applyBorder="1" applyAlignment="1" applyProtection="1">
      <alignment horizontal="center" vertical="top" wrapText="1"/>
      <protection locked="0"/>
    </xf>
    <xf numFmtId="0" fontId="21" fillId="0" borderId="1" xfId="0" applyFont="1" applyBorder="1" applyAlignment="1" applyProtection="1">
      <alignment horizontal="justify" vertical="top" wrapText="1"/>
      <protection locked="0"/>
    </xf>
    <xf numFmtId="0" fontId="14" fillId="0" borderId="12" xfId="0" applyFont="1" applyBorder="1" applyAlignment="1" applyProtection="1">
      <alignment horizontal="center" vertical="center" wrapText="1"/>
      <protection locked="0"/>
    </xf>
    <xf numFmtId="0" fontId="0" fillId="0" borderId="12" xfId="0" applyBorder="1" applyAlignment="1">
      <alignment horizontal="center" vertical="center" wrapText="1"/>
    </xf>
    <xf numFmtId="14" fontId="9" fillId="0" borderId="8" xfId="0" applyNumberFormat="1" applyFont="1" applyBorder="1" applyAlignment="1" applyProtection="1">
      <alignment horizontal="center" vertical="center" wrapText="1"/>
      <protection locked="0"/>
    </xf>
    <xf numFmtId="14" fontId="9" fillId="0" borderId="10" xfId="0" applyNumberFormat="1" applyFont="1" applyBorder="1" applyAlignment="1" applyProtection="1">
      <alignment horizontal="center" vertical="center" wrapText="1"/>
      <protection locked="0"/>
    </xf>
    <xf numFmtId="0" fontId="9" fillId="0" borderId="8" xfId="0"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20" fillId="0" borderId="0" xfId="0" applyFont="1" applyAlignment="1" applyProtection="1">
      <alignment horizontal="center"/>
      <protection locked="0"/>
    </xf>
    <xf numFmtId="0" fontId="9" fillId="0" borderId="7" xfId="0" applyFont="1" applyBorder="1" applyAlignment="1" applyProtection="1">
      <alignment horizontal="center" vertical="center" wrapText="1"/>
      <protection locked="0"/>
    </xf>
    <xf numFmtId="0" fontId="14" fillId="0" borderId="3" xfId="0" applyFont="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xf numFmtId="0" fontId="21" fillId="0" borderId="3"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14" fillId="7" borderId="8" xfId="0" applyFont="1" applyFill="1" applyBorder="1" applyAlignment="1" applyProtection="1">
      <alignment horizontal="center" vertical="center" wrapText="1"/>
      <protection locked="0"/>
    </xf>
    <xf numFmtId="0" fontId="14" fillId="7" borderId="10" xfId="0" applyFont="1" applyFill="1" applyBorder="1" applyAlignment="1" applyProtection="1">
      <alignment horizontal="center" vertical="center" wrapText="1"/>
      <protection locked="0"/>
    </xf>
    <xf numFmtId="0" fontId="9" fillId="6" borderId="8" xfId="0" applyFont="1" applyFill="1" applyBorder="1" applyAlignment="1" applyProtection="1">
      <alignment horizontal="center" vertical="top" wrapText="1"/>
    </xf>
    <xf numFmtId="0" fontId="9" fillId="6" borderId="9" xfId="0" applyFont="1" applyFill="1" applyBorder="1" applyAlignment="1" applyProtection="1">
      <alignment horizontal="center" vertical="top" wrapText="1"/>
    </xf>
    <xf numFmtId="0" fontId="9" fillId="6" borderId="10" xfId="0" applyFont="1" applyFill="1" applyBorder="1" applyAlignment="1" applyProtection="1">
      <alignment horizontal="center" vertical="top" wrapText="1"/>
    </xf>
    <xf numFmtId="0" fontId="18" fillId="0" borderId="8" xfId="0" applyFont="1" applyBorder="1" applyAlignment="1" applyProtection="1">
      <alignment horizontal="right"/>
    </xf>
    <xf numFmtId="0" fontId="18" fillId="0" borderId="10" xfId="0" applyFont="1" applyBorder="1" applyAlignment="1" applyProtection="1">
      <alignment horizontal="right"/>
    </xf>
    <xf numFmtId="0" fontId="20" fillId="0" borderId="0" xfId="0" applyFont="1" applyAlignment="1" applyProtection="1">
      <alignment horizontal="center"/>
    </xf>
    <xf numFmtId="49" fontId="9" fillId="3" borderId="8" xfId="0" applyNumberFormat="1" applyFont="1" applyFill="1" applyBorder="1" applyAlignment="1" applyProtection="1">
      <alignment horizontal="center" vertical="top" wrapText="1"/>
      <protection locked="0"/>
    </xf>
    <xf numFmtId="49" fontId="9" fillId="3" borderId="9" xfId="0" applyNumberFormat="1" applyFont="1" applyFill="1" applyBorder="1" applyAlignment="1" applyProtection="1">
      <alignment horizontal="center" vertical="top" wrapText="1"/>
      <protection locked="0"/>
    </xf>
    <xf numFmtId="49" fontId="9" fillId="3" borderId="10" xfId="0" applyNumberFormat="1" applyFont="1" applyFill="1" applyBorder="1" applyAlignment="1" applyProtection="1">
      <alignment horizontal="center" vertical="top" wrapText="1"/>
      <protection locked="0"/>
    </xf>
    <xf numFmtId="0" fontId="9" fillId="8" borderId="3" xfId="0" applyFont="1" applyFill="1" applyBorder="1" applyAlignment="1" applyProtection="1">
      <alignment horizontal="left" vertical="top" wrapText="1"/>
      <protection locked="0"/>
    </xf>
    <xf numFmtId="0" fontId="9" fillId="8" borderId="7" xfId="0" applyFont="1" applyFill="1" applyBorder="1" applyAlignment="1" applyProtection="1">
      <alignment horizontal="left" vertical="top" wrapText="1"/>
      <protection locked="0"/>
    </xf>
    <xf numFmtId="0" fontId="9" fillId="8" borderId="5" xfId="0" applyFont="1" applyFill="1" applyBorder="1" applyAlignment="1" applyProtection="1">
      <alignment horizontal="left" vertical="top" wrapText="1"/>
      <protection locked="0"/>
    </xf>
    <xf numFmtId="0" fontId="8" fillId="3" borderId="1" xfId="0" applyFont="1" applyFill="1" applyBorder="1" applyAlignment="1">
      <alignment horizontal="center" vertical="top" wrapText="1"/>
    </xf>
    <xf numFmtId="0" fontId="0" fillId="3" borderId="1" xfId="0" applyFill="1" applyBorder="1" applyAlignment="1">
      <alignment horizontal="center" vertical="top" wrapText="1"/>
    </xf>
    <xf numFmtId="0" fontId="8" fillId="0" borderId="12" xfId="0" applyFont="1" applyBorder="1" applyAlignment="1">
      <alignment horizontal="center" vertical="top"/>
    </xf>
    <xf numFmtId="0" fontId="8" fillId="0" borderId="12" xfId="0" applyFont="1" applyBorder="1" applyAlignment="1">
      <alignment horizontal="left" vertical="top" wrapText="1"/>
    </xf>
    <xf numFmtId="49" fontId="8" fillId="3" borderId="8" xfId="0" applyNumberFormat="1" applyFont="1" applyFill="1" applyBorder="1" applyAlignment="1" applyProtection="1">
      <alignment horizontal="center" vertical="top" wrapText="1"/>
      <protection locked="0"/>
    </xf>
    <xf numFmtId="49" fontId="8" fillId="3" borderId="9" xfId="0" applyNumberFormat="1" applyFont="1" applyFill="1" applyBorder="1" applyAlignment="1" applyProtection="1">
      <alignment horizontal="center" vertical="top" wrapText="1"/>
      <protection locked="0"/>
    </xf>
    <xf numFmtId="49" fontId="8" fillId="3" borderId="10" xfId="0" applyNumberFormat="1" applyFont="1" applyFill="1" applyBorder="1" applyAlignment="1" applyProtection="1">
      <alignment horizontal="center" vertical="top" wrapText="1"/>
      <protection locked="0"/>
    </xf>
    <xf numFmtId="0" fontId="9" fillId="8" borderId="12" xfId="0" applyFont="1" applyFill="1" applyBorder="1" applyAlignment="1" applyProtection="1">
      <alignment horizontal="left" vertical="top" wrapText="1"/>
      <protection locked="0"/>
    </xf>
    <xf numFmtId="49" fontId="22" fillId="0" borderId="0" xfId="0" applyNumberFormat="1" applyFont="1" applyAlignment="1" applyProtection="1">
      <alignment horizontal="center" vertical="center" wrapText="1"/>
    </xf>
    <xf numFmtId="0" fontId="9" fillId="3" borderId="8" xfId="0" applyFont="1" applyFill="1" applyBorder="1" applyAlignment="1" applyProtection="1">
      <alignment horizontal="center" vertical="top" wrapText="1"/>
      <protection locked="0"/>
    </xf>
    <xf numFmtId="0" fontId="9" fillId="3" borderId="9" xfId="0" applyFont="1" applyFill="1" applyBorder="1" applyAlignment="1" applyProtection="1">
      <alignment horizontal="center" vertical="top" wrapText="1"/>
      <protection locked="0"/>
    </xf>
    <xf numFmtId="0" fontId="9" fillId="3" borderId="10" xfId="0" applyFont="1" applyFill="1" applyBorder="1" applyAlignment="1" applyProtection="1">
      <alignment horizontal="center" vertical="top" wrapText="1"/>
      <protection locked="0"/>
    </xf>
    <xf numFmtId="49" fontId="9" fillId="3" borderId="12" xfId="0" applyNumberFormat="1" applyFont="1" applyFill="1" applyBorder="1" applyAlignment="1" applyProtection="1">
      <alignment horizontal="center" vertical="top" wrapText="1"/>
      <protection locked="0"/>
    </xf>
    <xf numFmtId="0" fontId="17" fillId="0" borderId="1" xfId="0" applyFont="1" applyBorder="1" applyAlignment="1">
      <alignment horizontal="center"/>
    </xf>
    <xf numFmtId="49" fontId="9" fillId="0" borderId="12" xfId="0" applyNumberFormat="1" applyFont="1" applyBorder="1" applyAlignment="1" applyProtection="1">
      <alignment horizontal="center" vertical="top" wrapText="1"/>
      <protection locked="0"/>
    </xf>
    <xf numFmtId="49" fontId="13" fillId="0" borderId="0" xfId="0" applyNumberFormat="1" applyFont="1" applyAlignment="1" applyProtection="1">
      <alignment wrapText="1"/>
      <protection locked="0"/>
    </xf>
    <xf numFmtId="49" fontId="18" fillId="0" borderId="0" xfId="0" applyNumberFormat="1" applyFont="1" applyAlignment="1" applyProtection="1">
      <alignment horizontal="center" vertical="center" wrapText="1"/>
      <protection locked="0"/>
    </xf>
    <xf numFmtId="49" fontId="12" fillId="0" borderId="3" xfId="0" applyNumberFormat="1" applyFont="1" applyBorder="1" applyAlignment="1" applyProtection="1">
      <alignment horizontal="center" vertical="top" wrapText="1"/>
      <protection locked="0"/>
    </xf>
    <xf numFmtId="49" fontId="12" fillId="0" borderId="7" xfId="0" applyNumberFormat="1" applyFont="1" applyBorder="1" applyAlignment="1" applyProtection="1">
      <alignment horizontal="center" vertical="top" wrapText="1"/>
      <protection locked="0"/>
    </xf>
    <xf numFmtId="49" fontId="12" fillId="0" borderId="5" xfId="0" applyNumberFormat="1" applyFont="1" applyBorder="1" applyAlignment="1" applyProtection="1">
      <alignment horizontal="center" vertical="top" wrapText="1"/>
      <protection locked="0"/>
    </xf>
    <xf numFmtId="0" fontId="21" fillId="0" borderId="1" xfId="0" applyFont="1" applyBorder="1" applyAlignment="1" applyProtection="1">
      <alignment horizontal="left" vertical="top" wrapText="1"/>
      <protection locked="0"/>
    </xf>
    <xf numFmtId="0" fontId="20" fillId="0" borderId="0" xfId="0" applyFont="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8"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12" xfId="0" applyFont="1" applyBorder="1" applyAlignment="1" applyProtection="1">
      <alignment horizontal="center" vertical="top" wrapText="1"/>
      <protection locked="0"/>
    </xf>
    <xf numFmtId="0" fontId="13" fillId="0" borderId="3" xfId="18" applyFont="1" applyBorder="1" applyAlignment="1">
      <alignment horizontal="center" vertical="center" wrapText="1"/>
    </xf>
    <xf numFmtId="0" fontId="13" fillId="0" borderId="7" xfId="18" applyFont="1" applyBorder="1" applyAlignment="1">
      <alignment horizontal="center" vertical="center" wrapText="1"/>
    </xf>
    <xf numFmtId="0" fontId="13" fillId="0" borderId="5" xfId="18" applyFont="1" applyBorder="1" applyAlignment="1">
      <alignment horizontal="center" vertical="center" wrapText="1"/>
    </xf>
    <xf numFmtId="0" fontId="13" fillId="0" borderId="0" xfId="18" applyFont="1" applyBorder="1" applyAlignment="1">
      <alignment horizontal="left" wrapText="1"/>
    </xf>
    <xf numFmtId="0" fontId="13" fillId="0" borderId="3" xfId="18" applyFont="1" applyBorder="1" applyAlignment="1">
      <alignment horizontal="left" vertical="center" wrapText="1"/>
    </xf>
    <xf numFmtId="0" fontId="13" fillId="0" borderId="7" xfId="18" applyFont="1" applyBorder="1" applyAlignment="1">
      <alignment horizontal="left" vertical="center" wrapText="1"/>
    </xf>
    <xf numFmtId="0" fontId="13" fillId="0" borderId="5" xfId="18" applyFont="1" applyBorder="1" applyAlignment="1">
      <alignment horizontal="left" vertical="center" wrapText="1"/>
    </xf>
    <xf numFmtId="0" fontId="13" fillId="0" borderId="0" xfId="18" applyFont="1" applyAlignment="1">
      <alignment horizontal="center" wrapText="1"/>
    </xf>
    <xf numFmtId="0" fontId="13" fillId="0" borderId="0" xfId="18" applyFont="1" applyAlignment="1">
      <alignment horizontal="center"/>
    </xf>
    <xf numFmtId="0" fontId="1" fillId="0" borderId="0" xfId="18" applyFont="1" applyAlignment="1">
      <alignment horizontal="center"/>
    </xf>
    <xf numFmtId="0" fontId="6" fillId="0" borderId="0" xfId="18" applyAlignment="1">
      <alignment horizontal="center"/>
    </xf>
    <xf numFmtId="0" fontId="34" fillId="0" borderId="0" xfId="18" applyFont="1" applyAlignment="1">
      <alignment horizontal="center"/>
    </xf>
    <xf numFmtId="0" fontId="13" fillId="0" borderId="8" xfId="18" applyFont="1" applyBorder="1" applyAlignment="1">
      <alignment horizontal="center" vertical="center" wrapText="1"/>
    </xf>
    <xf numFmtId="0" fontId="13" fillId="0" borderId="9" xfId="18" applyFont="1" applyBorder="1" applyAlignment="1">
      <alignment horizontal="center" vertical="center" wrapText="1"/>
    </xf>
    <xf numFmtId="0" fontId="13" fillId="0" borderId="10" xfId="18" applyFont="1" applyBorder="1" applyAlignment="1">
      <alignment horizontal="center" vertical="center" wrapText="1"/>
    </xf>
    <xf numFmtId="0" fontId="13" fillId="0" borderId="1" xfId="18" applyFont="1" applyBorder="1" applyAlignment="1">
      <alignment horizontal="left" wrapText="1"/>
    </xf>
    <xf numFmtId="0" fontId="20" fillId="0" borderId="0" xfId="0" applyFont="1" applyAlignment="1" applyProtection="1">
      <alignment horizontal="center" vertical="center"/>
      <protection locked="0"/>
    </xf>
    <xf numFmtId="49" fontId="9" fillId="0" borderId="3" xfId="0" applyNumberFormat="1" applyFont="1" applyBorder="1" applyAlignment="1" applyProtection="1">
      <alignment horizontal="left" vertical="top" wrapText="1"/>
      <protection locked="0"/>
    </xf>
    <xf numFmtId="49" fontId="9" fillId="0" borderId="7" xfId="0" applyNumberFormat="1" applyFont="1" applyBorder="1" applyAlignment="1" applyProtection="1">
      <alignment horizontal="left" vertical="top" wrapText="1"/>
      <protection locked="0"/>
    </xf>
    <xf numFmtId="49" fontId="9" fillId="0" borderId="5" xfId="0" applyNumberFormat="1" applyFont="1" applyBorder="1" applyAlignment="1" applyProtection="1">
      <alignment horizontal="left" vertical="top" wrapText="1"/>
      <protection locked="0"/>
    </xf>
    <xf numFmtId="0" fontId="9" fillId="0" borderId="4"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16" fillId="0" borderId="0" xfId="0" applyFont="1" applyAlignment="1" applyProtection="1">
      <alignment horizontal="center"/>
      <protection locked="0"/>
    </xf>
    <xf numFmtId="0" fontId="9" fillId="0" borderId="13" xfId="0" applyFont="1" applyBorder="1" applyAlignment="1" applyProtection="1">
      <alignment horizontal="center" vertical="center"/>
      <protection locked="0"/>
    </xf>
    <xf numFmtId="0" fontId="9" fillId="0" borderId="18" xfId="0" applyFont="1" applyBorder="1" applyAlignment="1" applyProtection="1">
      <alignment horizontal="center" vertical="center"/>
      <protection locked="0"/>
    </xf>
    <xf numFmtId="0" fontId="13" fillId="11" borderId="12" xfId="18" applyFont="1" applyFill="1" applyBorder="1" applyAlignment="1">
      <alignment horizontal="left" vertical="top" wrapText="1"/>
    </xf>
    <xf numFmtId="2" fontId="13" fillId="11" borderId="12" xfId="18" applyNumberFormat="1" applyFont="1" applyFill="1" applyBorder="1" applyAlignment="1">
      <alignment horizontal="center" vertical="top" wrapText="1"/>
    </xf>
    <xf numFmtId="0" fontId="13" fillId="11" borderId="12" xfId="18" applyFont="1" applyFill="1" applyBorder="1" applyAlignment="1">
      <alignment horizontal="center" vertical="top" wrapText="1"/>
    </xf>
  </cellXfs>
  <cellStyles count="97">
    <cellStyle name="Гиперссылка" xfId="19" builtinId="8"/>
    <cellStyle name="Гиперссылка 2" xfId="58" xr:uid="{37481E29-3133-4C5F-BE8E-F6BBE6B196EA}"/>
    <cellStyle name="Обычный" xfId="0" builtinId="0"/>
    <cellStyle name="Обычный 2" xfId="1" xr:uid="{00000000-0005-0000-0000-000001000000}"/>
    <cellStyle name="Обычный 2 10" xfId="40" xr:uid="{E171AB25-D0BE-43F1-9640-D972D3A54990}"/>
    <cellStyle name="Обычный 2 11" xfId="60" xr:uid="{DB467F06-A209-4DC2-924D-42C9F0516C97}"/>
    <cellStyle name="Обычный 2 12" xfId="79" xr:uid="{50902014-7E12-4663-90A8-3426D0DACEEA}"/>
    <cellStyle name="Обычный 2 2" xfId="2" xr:uid="{00000000-0005-0000-0000-000002000000}"/>
    <cellStyle name="Обычный 2 2 2" xfId="3" xr:uid="{00000000-0005-0000-0000-000003000000}"/>
    <cellStyle name="Обычный 2 2 2 2" xfId="23" xr:uid="{B1D6CFB0-A50D-42EA-B587-9CB7BE7AE647}"/>
    <cellStyle name="Обычный 2 2 2 3" xfId="42" xr:uid="{657C0EE3-95A7-4C2F-A87C-E3A27ABA63DE}"/>
    <cellStyle name="Обычный 2 2 2 4" xfId="62" xr:uid="{3E61B665-C09B-4169-BE75-017CBA63059D}"/>
    <cellStyle name="Обычный 2 2 2 5" xfId="81" xr:uid="{CA75594E-46B9-4C9B-8645-83C444EB4976}"/>
    <cellStyle name="Обычный 2 2 3" xfId="4" xr:uid="{00000000-0005-0000-0000-000004000000}"/>
    <cellStyle name="Обычный 2 2 3 2" xfId="24" xr:uid="{B6637330-CF24-4E88-83E2-06CF91CC0FC9}"/>
    <cellStyle name="Обычный 2 2 3 3" xfId="43" xr:uid="{0C005483-1C5B-4F03-9736-15511C4E8C71}"/>
    <cellStyle name="Обычный 2 2 3 4" xfId="63" xr:uid="{672F09A9-4A7A-4887-B51F-FED52CE64459}"/>
    <cellStyle name="Обычный 2 2 3 5" xfId="82" xr:uid="{089C6386-5C72-4EF4-9720-8B3ED8EBF3C9}"/>
    <cellStyle name="Обычный 2 2 4" xfId="22" xr:uid="{91A8C2EB-066F-4DCD-89CF-328B673C532F}"/>
    <cellStyle name="Обычный 2 2 5" xfId="41" xr:uid="{8B78DEB3-8117-4195-89DB-9965F5AAD713}"/>
    <cellStyle name="Обычный 2 2 6" xfId="61" xr:uid="{5DDC7AE2-66A9-4512-B1D6-C4D966788841}"/>
    <cellStyle name="Обычный 2 2 7" xfId="80" xr:uid="{DE53477F-ED1D-4169-96CF-8B1261A805DB}"/>
    <cellStyle name="Обычный 2 3" xfId="5" xr:uid="{00000000-0005-0000-0000-000005000000}"/>
    <cellStyle name="Обычный 2 3 2" xfId="6" xr:uid="{00000000-0005-0000-0000-000006000000}"/>
    <cellStyle name="Обычный 2 3 2 2" xfId="26" xr:uid="{5024EC71-B2AB-4C7A-9698-9642EC3BDE5E}"/>
    <cellStyle name="Обычный 2 3 2 3" xfId="45" xr:uid="{106E3896-3F05-4560-880B-A277CCD5465D}"/>
    <cellStyle name="Обычный 2 3 2 4" xfId="65" xr:uid="{3EC13A18-2E5C-4E8C-92C7-6F727877AA36}"/>
    <cellStyle name="Обычный 2 3 2 5" xfId="84" xr:uid="{9B1F3B2F-1575-4E17-97AC-ED1507986533}"/>
    <cellStyle name="Обычный 2 3 3" xfId="25" xr:uid="{D2DD2ADE-3C9F-4436-9BC0-B1C5B41FEAF8}"/>
    <cellStyle name="Обычный 2 3 4" xfId="44" xr:uid="{4784C1BE-1B09-4F87-8B09-E7CA9605A55A}"/>
    <cellStyle name="Обычный 2 3 5" xfId="64" xr:uid="{165A5830-D62A-4DA4-93CC-56BAC993B5F5}"/>
    <cellStyle name="Обычный 2 3 6" xfId="83" xr:uid="{F96291DC-377B-45A9-816C-1D80879D1C58}"/>
    <cellStyle name="Обычный 2 4" xfId="7" xr:uid="{00000000-0005-0000-0000-000007000000}"/>
    <cellStyle name="Обычный 2 4 2" xfId="27" xr:uid="{A5068323-208B-4E68-BEAF-0B6B9D9024DA}"/>
    <cellStyle name="Обычный 2 4 3" xfId="46" xr:uid="{6C9698E2-040A-47E6-BFE8-6284E04E323B}"/>
    <cellStyle name="Обычный 2 4 4" xfId="66" xr:uid="{ECBECA03-BCAF-4A42-9AAA-EFA57F58CA28}"/>
    <cellStyle name="Обычный 2 4 5" xfId="85" xr:uid="{1A753FEE-D629-463E-B896-1FD412251B13}"/>
    <cellStyle name="Обычный 2 5" xfId="8" xr:uid="{00000000-0005-0000-0000-000008000000}"/>
    <cellStyle name="Обычный 2 5 2" xfId="28" xr:uid="{99BD1365-51C0-4200-9C03-94B0E1321577}"/>
    <cellStyle name="Обычный 2 5 3" xfId="47" xr:uid="{F9C57715-4AE6-4AED-894E-9FA6C3F9CFC8}"/>
    <cellStyle name="Обычный 2 5 4" xfId="67" xr:uid="{19401601-1E62-4124-9DF0-D7F8133EF106}"/>
    <cellStyle name="Обычный 2 5 5" xfId="86" xr:uid="{DB25A139-45C5-463E-9B69-7B38D91A26D1}"/>
    <cellStyle name="Обычный 2 6" xfId="9" xr:uid="{00000000-0005-0000-0000-000009000000}"/>
    <cellStyle name="Обычный 2 6 2" xfId="10" xr:uid="{00000000-0005-0000-0000-00000A000000}"/>
    <cellStyle name="Обычный 2 6 2 2" xfId="30" xr:uid="{CED1D168-32CE-4F59-A6D5-B34561DCEF7E}"/>
    <cellStyle name="Обычный 2 6 2 3" xfId="49" xr:uid="{6444182C-0631-49D3-AFC2-5FCC39883BFF}"/>
    <cellStyle name="Обычный 2 6 2 4" xfId="69" xr:uid="{B3B9571B-79C4-4327-AD9D-FB617214F9E0}"/>
    <cellStyle name="Обычный 2 6 2 5" xfId="88" xr:uid="{90DD2629-26B4-4D63-B478-8280C0C01162}"/>
    <cellStyle name="Обычный 2 6 3" xfId="11" xr:uid="{00000000-0005-0000-0000-00000B000000}"/>
    <cellStyle name="Обычный 2 6 3 2" xfId="12" xr:uid="{00000000-0005-0000-0000-00000C000000}"/>
    <cellStyle name="Обычный 2 6 3 2 2" xfId="32" xr:uid="{A64F1C81-BBC7-45BD-83D8-C4A2828DCB51}"/>
    <cellStyle name="Обычный 2 6 3 2 3" xfId="51" xr:uid="{3D72A8E9-B05E-4E88-B082-237842617F0D}"/>
    <cellStyle name="Обычный 2 6 3 2 4" xfId="71" xr:uid="{4A078677-6273-4634-A34D-3A19B8A9062D}"/>
    <cellStyle name="Обычный 2 6 3 2 5" xfId="90" xr:uid="{6AACD5A5-298F-49CC-B790-6C3CFDFC6234}"/>
    <cellStyle name="Обычный 2 6 3 3" xfId="31" xr:uid="{FAB70619-4796-4910-87A8-19F4FEAAFC2C}"/>
    <cellStyle name="Обычный 2 6 3 4" xfId="50" xr:uid="{85117C99-E160-465F-942F-E542A79F359B}"/>
    <cellStyle name="Обычный 2 6 3 5" xfId="70" xr:uid="{D54DAA41-6873-46FC-B7A0-980D48D9F4F6}"/>
    <cellStyle name="Обычный 2 6 3 6" xfId="89" xr:uid="{B714E07E-81B7-46B6-93CB-86A8E902755B}"/>
    <cellStyle name="Обычный 2 6 4" xfId="29" xr:uid="{D71C936D-03AF-4CAD-97B9-98A0866CE3E4}"/>
    <cellStyle name="Обычный 2 6 5" xfId="48" xr:uid="{79AF218F-0436-478A-9B36-3962E3B09B50}"/>
    <cellStyle name="Обычный 2 6 6" xfId="68" xr:uid="{D1DCC0D7-51E1-4130-A56D-9A890B38B440}"/>
    <cellStyle name="Обычный 2 6 7" xfId="87" xr:uid="{9D20DAE1-92ED-445D-8606-C12E8B861CDA}"/>
    <cellStyle name="Обычный 2 7" xfId="13" xr:uid="{00000000-0005-0000-0000-00000D000000}"/>
    <cellStyle name="Обычный 2 7 2" xfId="14" xr:uid="{00000000-0005-0000-0000-00000E000000}"/>
    <cellStyle name="Обычный 2 7 2 2" xfId="15" xr:uid="{00000000-0005-0000-0000-00000F000000}"/>
    <cellStyle name="Обычный 2 7 2 2 2" xfId="35" xr:uid="{16991266-77B0-4B3E-98B9-265C1B9EA188}"/>
    <cellStyle name="Обычный 2 7 2 2 3" xfId="54" xr:uid="{7AB049FF-FBB9-4D42-B80D-4F6EABC590F9}"/>
    <cellStyle name="Обычный 2 7 2 2 4" xfId="74" xr:uid="{FC7C4E37-67AE-4B92-A009-E4073461142B}"/>
    <cellStyle name="Обычный 2 7 2 2 5" xfId="93" xr:uid="{8E474C7F-1AD5-4106-8BE8-F300DE5E1C9F}"/>
    <cellStyle name="Обычный 2 7 2 3" xfId="34" xr:uid="{E71E4AB3-6F88-4095-B0AB-3A551C589928}"/>
    <cellStyle name="Обычный 2 7 2 4" xfId="53" xr:uid="{3CD28968-869C-448E-A7AC-2CD6026DF36E}"/>
    <cellStyle name="Обычный 2 7 2 5" xfId="73" xr:uid="{2EF695EE-AD60-4983-A8DE-4D37102B5AA9}"/>
    <cellStyle name="Обычный 2 7 2 6" xfId="92" xr:uid="{05A3A04A-A4B7-4E56-A71F-69EF3197FAD5}"/>
    <cellStyle name="Обычный 2 7 3" xfId="33" xr:uid="{CDCE197D-CA50-45F8-B28E-9C205049126F}"/>
    <cellStyle name="Обычный 2 7 4" xfId="52" xr:uid="{386261D9-22A2-4E74-B7E3-BCEC69B8795A}"/>
    <cellStyle name="Обычный 2 7 5" xfId="72" xr:uid="{56BE3EC9-EC80-4CE0-861D-3383927F82A9}"/>
    <cellStyle name="Обычный 2 7 6" xfId="91" xr:uid="{ABBE16A5-8231-434A-A2A4-08BEA1C2FA17}"/>
    <cellStyle name="Обычный 2 8" xfId="16" xr:uid="{00000000-0005-0000-0000-000010000000}"/>
    <cellStyle name="Обычный 2 8 2" xfId="17" xr:uid="{00000000-0005-0000-0000-000011000000}"/>
    <cellStyle name="Обычный 2 8 2 2" xfId="37" xr:uid="{C29C6652-01AC-4E71-9A34-08953716EEE8}"/>
    <cellStyle name="Обычный 2 8 2 3" xfId="56" xr:uid="{24AFF07C-9345-4F44-ACED-05A7141F0A8F}"/>
    <cellStyle name="Обычный 2 8 2 4" xfId="76" xr:uid="{633D227E-3A96-40C8-BC2A-4F21009F75EC}"/>
    <cellStyle name="Обычный 2 8 2 5" xfId="95" xr:uid="{E86C90E2-C6DF-4E9F-87A3-BC00AF577D4B}"/>
    <cellStyle name="Обычный 2 8 3" xfId="36" xr:uid="{3D3506DA-DB38-4F62-B0F7-C017B4668564}"/>
    <cellStyle name="Обычный 2 8 4" xfId="55" xr:uid="{76C7E6B4-2126-4C93-9004-4F748CDE8399}"/>
    <cellStyle name="Обычный 2 8 5" xfId="75" xr:uid="{CA25F480-BD0C-48C5-8E17-8BC3609AFC54}"/>
    <cellStyle name="Обычный 2 8 6" xfId="94" xr:uid="{FEFCDEBA-6168-4E40-8543-B649B338AC18}"/>
    <cellStyle name="Обычный 2 9" xfId="21" xr:uid="{78B9592B-8234-4B36-BE39-069B7328F663}"/>
    <cellStyle name="Обычный 3" xfId="18" xr:uid="{00000000-0005-0000-0000-000012000000}"/>
    <cellStyle name="Обычный 3 2" xfId="38" xr:uid="{BF155AE9-F50A-4715-AD49-0F8CB90E6DCB}"/>
    <cellStyle name="Обычный 3 3" xfId="57" xr:uid="{9877789C-1320-4B92-88D5-5EADBD0FF39C}"/>
    <cellStyle name="Обычный 3 4" xfId="77" xr:uid="{5BB4276D-628B-42AA-BF77-99643CD9ABC2}"/>
    <cellStyle name="Обычный 3 5" xfId="96" xr:uid="{80126871-95B9-456C-B639-E5993DC06592}"/>
    <cellStyle name="Обычный 4" xfId="39" xr:uid="{CDE13499-2882-43E5-BAA5-FB2176C63743}"/>
    <cellStyle name="Обычный 5" xfId="59" xr:uid="{92EAADEA-760C-49EB-887D-E47E49E2961C}"/>
    <cellStyle name="Обычный 6" xfId="20" xr:uid="{ADB3B5C6-0371-4A58-8447-64A4FF0391A7}"/>
    <cellStyle name="Обычный 7" xfId="78" xr:uid="{FCFA37D2-99D1-4C39-A3FF-C8E4DDB282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ERVEROGV\Users\MoskvinaJA\VAKHRUSHEVATA\Documents\&#1055;&#1080;&#1089;&#1100;&#1084;&#1072;\2018%20&#1075;\&#1042;&#1089;&#1077;&#1084;\&#1052;&#1054;%20&#1086;&#1073;%20&#1086;&#1090;&#1095;&#1077;&#1090;&#1077;%20&#1053;&#1050;&#1054;%203%20&#1082;&#1074;%20(&#1089;&#1077;&#1085;&#1090;&#1103;&#1073;&#1088;&#1100;)\1%20&#1074;&#1072;&#1088;.%20&#1054;&#1090;&#1095;&#1077;&#1090;&#1085;&#1099;&#1077;%20&#1092;&#1086;&#1088;&#1084;&#109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SERVEROGV\Users\MoskvinaJA\VAKHRUSHEVATA\Documents\&#1055;&#1080;&#1089;&#1100;&#1084;&#1072;\2018%20&#1075;\&#1042;&#1089;&#1077;&#1084;\-%20&#1048;&#1054;&#1043;&#1042;%20&#1086;&#1073;%20&#1086;&#1090;&#1095;&#1077;&#1090;&#1077;%20&#1044;&#1050;%20&#1053;&#1050;&#1054;%20&#1085;&#1072;%2001.01.2019%20(&#1076;&#1077;&#1082;&#1072;&#1073;&#1088;&#1100;)\&#1055;&#1088;&#1080;&#1083;&#1086;&#1078;&#1077;&#1085;&#1080;&#1077;%20&#1058;&#1072;&#1073;%203-10%20&#1085;&#1072;%2001.01.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Раздел I"/>
      <sheetName val="Раздел II"/>
      <sheetName val="Раздел III"/>
      <sheetName val="Раздел IV"/>
      <sheetName val="Раздел V"/>
      <sheetName val="Комментарии"/>
      <sheetName val="Список"/>
    </sheetNames>
    <sheetDataSet>
      <sheetData sheetId="0" refreshError="1"/>
      <sheetData sheetId="1"/>
      <sheetData sheetId="2" refreshError="1"/>
      <sheetData sheetId="3" refreshError="1"/>
      <sheetData sheetId="4" refreshError="1"/>
      <sheetData sheetId="5" refreshError="1"/>
      <sheetData sheetId="6"/>
      <sheetData sheetId="7">
        <row r="1">
          <cell r="A1" t="str">
            <v>января</v>
          </cell>
          <cell r="B1">
            <v>2017</v>
          </cell>
          <cell r="C1" t="str">
            <v>город Ханты-Мансийск</v>
          </cell>
          <cell r="D1">
            <v>42736</v>
          </cell>
          <cell r="E1" t="str">
            <v>2017 год</v>
          </cell>
          <cell r="F1" t="str">
            <v>Да</v>
          </cell>
          <cell r="G1" t="str">
            <v>Общероссийские перечни</v>
          </cell>
        </row>
        <row r="2">
          <cell r="A2" t="str">
            <v>апреля</v>
          </cell>
          <cell r="B2">
            <v>2018</v>
          </cell>
          <cell r="C2" t="str">
            <v>город Когалым</v>
          </cell>
          <cell r="D2">
            <v>42826</v>
          </cell>
          <cell r="E2" t="str">
            <v>2018 год</v>
          </cell>
          <cell r="F2" t="str">
            <v>Нет</v>
          </cell>
          <cell r="G2" t="str">
            <v>Региональный перечень</v>
          </cell>
        </row>
        <row r="3">
          <cell r="A3" t="str">
            <v>июля</v>
          </cell>
          <cell r="B3">
            <v>2019</v>
          </cell>
          <cell r="C3" t="str">
            <v>город Лангепас</v>
          </cell>
          <cell r="D3">
            <v>42917</v>
          </cell>
          <cell r="E3" t="str">
            <v>2019 год</v>
          </cell>
        </row>
        <row r="4">
          <cell r="A4" t="str">
            <v>октября</v>
          </cell>
          <cell r="B4">
            <v>2020</v>
          </cell>
          <cell r="C4" t="str">
            <v>город Мегион</v>
          </cell>
          <cell r="D4">
            <v>43009</v>
          </cell>
          <cell r="E4" t="str">
            <v>2020 год</v>
          </cell>
        </row>
        <row r="5">
          <cell r="B5">
            <v>2021</v>
          </cell>
          <cell r="C5" t="str">
            <v>город Нефтеюганск</v>
          </cell>
          <cell r="D5">
            <v>43101</v>
          </cell>
          <cell r="E5" t="str">
            <v>2021 год</v>
          </cell>
        </row>
        <row r="6">
          <cell r="B6">
            <v>2022</v>
          </cell>
          <cell r="C6" t="str">
            <v>город Нижневартовск</v>
          </cell>
          <cell r="D6">
            <v>43191</v>
          </cell>
          <cell r="E6" t="str">
            <v>2022 год</v>
          </cell>
        </row>
        <row r="7">
          <cell r="B7">
            <v>2023</v>
          </cell>
          <cell r="C7" t="str">
            <v>город Нягань</v>
          </cell>
          <cell r="D7">
            <v>43282</v>
          </cell>
          <cell r="E7" t="str">
            <v>2023 год</v>
          </cell>
        </row>
        <row r="8">
          <cell r="B8">
            <v>2024</v>
          </cell>
          <cell r="C8" t="str">
            <v>город Покачи</v>
          </cell>
          <cell r="D8">
            <v>43374</v>
          </cell>
          <cell r="E8" t="str">
            <v>2024 год</v>
          </cell>
        </row>
        <row r="9">
          <cell r="B9">
            <v>2025</v>
          </cell>
          <cell r="C9" t="str">
            <v>город Пыть-Ях</v>
          </cell>
          <cell r="D9">
            <v>43466</v>
          </cell>
          <cell r="E9" t="str">
            <v>2025 год</v>
          </cell>
        </row>
        <row r="10">
          <cell r="B10">
            <v>2026</v>
          </cell>
          <cell r="C10" t="str">
            <v>город Радужный</v>
          </cell>
          <cell r="D10">
            <v>43556</v>
          </cell>
          <cell r="E10" t="str">
            <v>2026 год</v>
          </cell>
        </row>
        <row r="11">
          <cell r="B11">
            <v>2027</v>
          </cell>
          <cell r="C11" t="str">
            <v>город Сургут</v>
          </cell>
          <cell r="D11">
            <v>43647</v>
          </cell>
          <cell r="E11" t="str">
            <v>2027 год</v>
          </cell>
        </row>
        <row r="12">
          <cell r="B12">
            <v>2028</v>
          </cell>
          <cell r="C12" t="str">
            <v>город Урай</v>
          </cell>
          <cell r="D12">
            <v>43739</v>
          </cell>
          <cell r="E12" t="str">
            <v>2028 год</v>
          </cell>
        </row>
        <row r="13">
          <cell r="B13">
            <v>2029</v>
          </cell>
          <cell r="C13" t="str">
            <v>город Югорск</v>
          </cell>
          <cell r="D13">
            <v>43831</v>
          </cell>
          <cell r="E13" t="str">
            <v>2029 год</v>
          </cell>
        </row>
        <row r="14">
          <cell r="B14">
            <v>2030</v>
          </cell>
          <cell r="C14" t="str">
            <v>Белоярский район</v>
          </cell>
          <cell r="D14">
            <v>43922</v>
          </cell>
          <cell r="E14" t="str">
            <v>2030 год</v>
          </cell>
        </row>
        <row r="15">
          <cell r="C15" t="str">
            <v>Березовский район</v>
          </cell>
          <cell r="D15">
            <v>44013</v>
          </cell>
        </row>
        <row r="16">
          <cell r="C16" t="str">
            <v>Кондинский район</v>
          </cell>
          <cell r="D16">
            <v>44105</v>
          </cell>
        </row>
        <row r="17">
          <cell r="C17" t="str">
            <v>Нефтеюганский район</v>
          </cell>
          <cell r="D17">
            <v>44197</v>
          </cell>
        </row>
        <row r="18">
          <cell r="C18" t="str">
            <v>Нижневартовский район</v>
          </cell>
          <cell r="D18">
            <v>44287</v>
          </cell>
        </row>
        <row r="19">
          <cell r="C19" t="str">
            <v>Октябрьский район</v>
          </cell>
          <cell r="D19">
            <v>44378</v>
          </cell>
        </row>
        <row r="20">
          <cell r="C20" t="str">
            <v>Советский район</v>
          </cell>
          <cell r="D20">
            <v>44470</v>
          </cell>
        </row>
        <row r="21">
          <cell r="C21" t="str">
            <v>Сургутский район</v>
          </cell>
          <cell r="D21">
            <v>44562</v>
          </cell>
        </row>
        <row r="22">
          <cell r="C22" t="str">
            <v>Ханты-Мансийский район</v>
          </cell>
          <cell r="D22">
            <v>44652</v>
          </cell>
        </row>
        <row r="23">
          <cell r="D23">
            <v>44743</v>
          </cell>
        </row>
        <row r="24">
          <cell r="D24">
            <v>44835</v>
          </cell>
        </row>
        <row r="25">
          <cell r="D25">
            <v>44927</v>
          </cell>
        </row>
        <row r="26">
          <cell r="D26">
            <v>45017</v>
          </cell>
        </row>
        <row r="27">
          <cell r="D27">
            <v>45108</v>
          </cell>
        </row>
        <row r="28">
          <cell r="D28">
            <v>45200</v>
          </cell>
        </row>
        <row r="29">
          <cell r="D29">
            <v>45292</v>
          </cell>
        </row>
        <row r="30">
          <cell r="D30">
            <v>45383</v>
          </cell>
        </row>
        <row r="31">
          <cell r="D31">
            <v>45474</v>
          </cell>
        </row>
        <row r="32">
          <cell r="D32">
            <v>45566</v>
          </cell>
        </row>
        <row r="33">
          <cell r="D33">
            <v>45658</v>
          </cell>
        </row>
        <row r="34">
          <cell r="D34">
            <v>45748</v>
          </cell>
        </row>
        <row r="35">
          <cell r="D35">
            <v>45839</v>
          </cell>
        </row>
        <row r="36">
          <cell r="D36">
            <v>45931</v>
          </cell>
        </row>
        <row r="37">
          <cell r="D37">
            <v>46023</v>
          </cell>
        </row>
        <row r="38">
          <cell r="D38">
            <v>46113</v>
          </cell>
        </row>
        <row r="39">
          <cell r="D39">
            <v>46204</v>
          </cell>
        </row>
        <row r="40">
          <cell r="D40">
            <v>46296</v>
          </cell>
        </row>
        <row r="41">
          <cell r="D41">
            <v>46388</v>
          </cell>
        </row>
        <row r="42">
          <cell r="D42">
            <v>46478</v>
          </cell>
        </row>
        <row r="43">
          <cell r="D43">
            <v>46569</v>
          </cell>
        </row>
        <row r="44">
          <cell r="D44">
            <v>46661</v>
          </cell>
        </row>
        <row r="45">
          <cell r="D45">
            <v>46753</v>
          </cell>
        </row>
        <row r="46">
          <cell r="D46">
            <v>46844</v>
          </cell>
        </row>
        <row r="47">
          <cell r="D47">
            <v>46935</v>
          </cell>
        </row>
        <row r="48">
          <cell r="D48">
            <v>47027</v>
          </cell>
        </row>
        <row r="49">
          <cell r="D49">
            <v>47119</v>
          </cell>
        </row>
        <row r="50">
          <cell r="D50">
            <v>47209</v>
          </cell>
        </row>
        <row r="51">
          <cell r="D51">
            <v>47300</v>
          </cell>
        </row>
        <row r="52">
          <cell r="D52">
            <v>47392</v>
          </cell>
        </row>
        <row r="53">
          <cell r="D53">
            <v>47484</v>
          </cell>
        </row>
        <row r="54">
          <cell r="D54">
            <v>47574</v>
          </cell>
        </row>
        <row r="55">
          <cell r="D55">
            <v>47665</v>
          </cell>
        </row>
        <row r="56">
          <cell r="D56">
            <v>47757</v>
          </cell>
        </row>
        <row r="57">
          <cell r="D57">
            <v>47849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слуги негос. поставщ"/>
      <sheetName val="Список"/>
      <sheetName val="Образование"/>
      <sheetName val="Соц.обслуживание"/>
      <sheetName val="Здравоохранение "/>
      <sheetName val="Спорт"/>
      <sheetName val="Культура"/>
      <sheetName val="Занятость"/>
      <sheetName val="Механизмы"/>
      <sheetName val="Исп. IV кв.2018"/>
      <sheetName val="Кол-во услуг"/>
      <sheetName val="Потребители"/>
      <sheetName val="Услуги на 2019-2021"/>
      <sheetName val="Независ.оценка"/>
      <sheetName val="Единый реестр"/>
    </sheetNames>
    <sheetDataSet>
      <sheetData sheetId="0" refreshError="1"/>
      <sheetData sheetId="1">
        <row r="1">
          <cell r="A1" t="str">
            <v>Да</v>
          </cell>
        </row>
        <row r="2">
          <cell r="A2" t="str">
            <v>Нет</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mailto:zhernovaam@admoil.ru"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vk.com/molodejnr" TargetMode="External"/><Relationship Id="rId2" Type="http://schemas.openxmlformats.org/officeDocument/2006/relationships/hyperlink" Target="https://vk.com/molodejnr" TargetMode="External"/><Relationship Id="rId1" Type="http://schemas.openxmlformats.org/officeDocument/2006/relationships/hyperlink" Target="mailto:economica@admoil.ru" TargetMode="External"/><Relationship Id="rId6" Type="http://schemas.openxmlformats.org/officeDocument/2006/relationships/printerSettings" Target="../printerSettings/printerSettings1.bin"/><Relationship Id="rId5" Type="http://schemas.openxmlformats.org/officeDocument/2006/relationships/hyperlink" Target="https://admoil.gosuslugi.ru/obschestvennyy-kontrol/obschestvennye-organizatsii-nko-volonterstvo/postavschikam-sotsialnyh-uslug/" TargetMode="External"/><Relationship Id="rId4" Type="http://schemas.openxmlformats.org/officeDocument/2006/relationships/hyperlink" Target="https://admoil.gosuslugi.ru/obschestvennyy-kontrol/obschestvennye-organizatsii-nko-volonterstvo/postavschikam-sotsialnyh-uslu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hyperlink" Target="https://admlempino.ru/" TargetMode="External"/><Relationship Id="rId2" Type="http://schemas.openxmlformats.org/officeDocument/2006/relationships/hyperlink" Target="https://nefteyuganskij-r86.gosweb.gosuslugi.ru/deyatelnost/napravleniya-deyatelnosti/imushestvo/imushchestvennye-otnosheniya-npa/" TargetMode="External"/><Relationship Id="rId1" Type="http://schemas.openxmlformats.org/officeDocument/2006/relationships/hyperlink" Target="https://admpoyk.ru/economics/2017-01-27-07-35-45/2017-01-27-07-39-13.html" TargetMode="External"/><Relationship Id="rId6" Type="http://schemas.openxmlformats.org/officeDocument/2006/relationships/printerSettings" Target="../printerSettings/printerSettings4.bin"/><Relationship Id="rId5" Type="http://schemas.openxmlformats.org/officeDocument/2006/relationships/hyperlink" Target="https://pojkovskij-r86.gosweb.gosuslugi.ru/glavnoe/pravovye-akty/resheniya-soveta-deputatov/2023-god/2023-god_459.html" TargetMode="External"/><Relationship Id="rId4" Type="http://schemas.openxmlformats.org/officeDocument/2006/relationships/hyperlink" Target="https://adminsalym.ru/normativno-pravovye-akty/postanovleniya/2020-god/oktyabr.html"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admlempino.ru/" TargetMode="External"/><Relationship Id="rId3" Type="http://schemas.openxmlformats.org/officeDocument/2006/relationships/hyperlink" Target="https://kutyax-r86.gosweb.gosuslugi.ru/deyatelnost/napravleniya-deyatelnosti/imuschestvennye-otnosheniya/" TargetMode="External"/><Relationship Id="rId7" Type="http://schemas.openxmlformats.org/officeDocument/2006/relationships/hyperlink" Target="https://nefteyuganskij-r86.gosweb.gosuslugi.ru/deyatelnost/napravleniya-deyatelnosti/imushestvo/imushchestvennye-otnosheniya-npa/" TargetMode="External"/><Relationship Id="rId2" Type="http://schemas.openxmlformats.org/officeDocument/2006/relationships/hyperlink" Target="https://sentyabrskiy.ru/2018/10/3130/" TargetMode="External"/><Relationship Id="rId1" Type="http://schemas.openxmlformats.org/officeDocument/2006/relationships/hyperlink" Target="http://ust-ugan.ru/documents/postanovleniya-glavy-poseleniya/" TargetMode="External"/><Relationship Id="rId6" Type="http://schemas.openxmlformats.org/officeDocument/2006/relationships/hyperlink" Target="https://singapaj-r86.gosweb.gosuslugi.ru/deyatelnost/napravleniya-deyatelnosti/ekonomika/predprinimatelstvo/" TargetMode="External"/><Relationship Id="rId5" Type="http://schemas.openxmlformats.org/officeDocument/2006/relationships/hyperlink" Target="https://adminsalym.gosuslugi.ru/ofitsialno/dokumenty/postanovleniya-administratsii/" TargetMode="External"/><Relationship Id="rId4" Type="http://schemas.openxmlformats.org/officeDocument/2006/relationships/hyperlink" Target="https://pojkovskij-r86.gosweb.gosuslugi.ru/deyatelnost/napravleniya-deyatelnosti/%D0%AD%D0%BA%D0%BE%D0%BD%D0%BE%D0%BC%D0%B8%D0%BA%D0%B0/predprinimatelstvo/normativno-pravovye-akty/" TargetMode="External"/><Relationship Id="rId9"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N16"/>
  <sheetViews>
    <sheetView topLeftCell="A4" zoomScale="110" zoomScaleNormal="110" workbookViewId="0">
      <selection activeCell="D22" sqref="D22"/>
    </sheetView>
  </sheetViews>
  <sheetFormatPr defaultRowHeight="20.25" x14ac:dyDescent="0.3"/>
  <cols>
    <col min="1" max="14" width="11.42578125" style="1" customWidth="1"/>
    <col min="15" max="16384" width="9.140625" style="1"/>
  </cols>
  <sheetData>
    <row r="1" spans="1:14" x14ac:dyDescent="0.3">
      <c r="K1" s="2"/>
      <c r="L1" s="3" t="s">
        <v>0</v>
      </c>
    </row>
    <row r="2" spans="1:14" x14ac:dyDescent="0.3">
      <c r="K2" s="2"/>
      <c r="L2" s="3"/>
    </row>
    <row r="9" spans="1:14" s="4" customFormat="1" ht="23.25" x14ac:dyDescent="0.35">
      <c r="A9" s="314" t="s">
        <v>1</v>
      </c>
      <c r="B9" s="314"/>
      <c r="C9" s="314"/>
      <c r="D9" s="314"/>
      <c r="E9" s="314"/>
      <c r="F9" s="314"/>
      <c r="G9" s="314"/>
      <c r="H9" s="314"/>
      <c r="I9" s="314"/>
      <c r="J9" s="314"/>
      <c r="K9" s="314"/>
      <c r="L9" s="314"/>
    </row>
    <row r="10" spans="1:14" s="4" customFormat="1" ht="23.25" x14ac:dyDescent="0.35">
      <c r="A10" s="314" t="s">
        <v>2</v>
      </c>
      <c r="B10" s="314"/>
      <c r="C10" s="314"/>
      <c r="D10" s="314"/>
      <c r="E10" s="314"/>
      <c r="F10" s="314"/>
      <c r="G10" s="314"/>
      <c r="H10" s="314"/>
      <c r="I10" s="314"/>
      <c r="J10" s="314"/>
      <c r="K10" s="314"/>
      <c r="L10" s="314"/>
    </row>
    <row r="11" spans="1:14" s="4" customFormat="1" ht="23.25" x14ac:dyDescent="0.35">
      <c r="D11" s="314" t="s">
        <v>576</v>
      </c>
      <c r="E11" s="314"/>
      <c r="F11" s="314"/>
      <c r="G11" s="314"/>
      <c r="H11" s="314"/>
      <c r="I11" s="314"/>
    </row>
    <row r="12" spans="1:14" x14ac:dyDescent="0.3">
      <c r="B12" s="5"/>
      <c r="D12" s="315" t="s">
        <v>3</v>
      </c>
      <c r="E12" s="315"/>
      <c r="F12" s="315"/>
      <c r="G12" s="315"/>
      <c r="H12" s="315"/>
      <c r="I12" s="315"/>
      <c r="J12" s="5"/>
      <c r="K12" s="5"/>
      <c r="L12" s="6"/>
      <c r="M12" s="6"/>
      <c r="N12" s="6"/>
    </row>
    <row r="13" spans="1:14" s="4" customFormat="1" ht="23.25" x14ac:dyDescent="0.35">
      <c r="A13" s="314" t="s">
        <v>4</v>
      </c>
      <c r="B13" s="314"/>
      <c r="C13" s="314"/>
      <c r="D13" s="314"/>
      <c r="E13" s="314"/>
      <c r="F13" s="314"/>
      <c r="G13" s="314"/>
      <c r="H13" s="314"/>
      <c r="I13" s="314"/>
      <c r="J13" s="314"/>
      <c r="K13" s="314"/>
      <c r="L13" s="314"/>
    </row>
    <row r="14" spans="1:14" s="4" customFormat="1" ht="23.25" x14ac:dyDescent="0.35">
      <c r="A14" s="314" t="s">
        <v>5</v>
      </c>
      <c r="B14" s="314"/>
      <c r="C14" s="314"/>
      <c r="D14" s="314"/>
      <c r="E14" s="314"/>
      <c r="F14" s="314"/>
      <c r="G14" s="314"/>
      <c r="H14" s="314"/>
      <c r="I14" s="314"/>
      <c r="J14" s="314"/>
      <c r="K14" s="314"/>
      <c r="L14" s="314"/>
    </row>
    <row r="15" spans="1:14" s="4" customFormat="1" ht="23.25" x14ac:dyDescent="0.35">
      <c r="A15" s="314" t="s">
        <v>6</v>
      </c>
      <c r="B15" s="314"/>
      <c r="C15" s="314"/>
      <c r="D15" s="314"/>
      <c r="E15" s="314"/>
      <c r="F15" s="314"/>
      <c r="G15" s="314"/>
      <c r="H15" s="314"/>
      <c r="I15" s="314"/>
      <c r="J15" s="314"/>
      <c r="K15" s="314"/>
      <c r="L15" s="314"/>
    </row>
    <row r="16" spans="1:14" s="4" customFormat="1" ht="23.25" x14ac:dyDescent="0.35">
      <c r="F16" s="7" t="s">
        <v>7</v>
      </c>
      <c r="G16" s="8" t="s">
        <v>8</v>
      </c>
      <c r="H16" s="8">
        <v>2024</v>
      </c>
      <c r="I16" s="9" t="s">
        <v>9</v>
      </c>
    </row>
  </sheetData>
  <mergeCells count="7">
    <mergeCell ref="A14:L14"/>
    <mergeCell ref="A15:L15"/>
    <mergeCell ref="A9:L9"/>
    <mergeCell ref="A10:L10"/>
    <mergeCell ref="D11:I11"/>
    <mergeCell ref="D12:I12"/>
    <mergeCell ref="A13:L13"/>
  </mergeCells>
  <dataValidations count="3">
    <dataValidation type="list" allowBlank="1" showInputMessage="1" showErrorMessage="1" sqref="G16" xr:uid="{00000000-0002-0000-0000-000000000000}">
      <formula1>Месяцы</formula1>
    </dataValidation>
    <dataValidation type="list" allowBlank="1" showInputMessage="1" showErrorMessage="1" sqref="H16" xr:uid="{00000000-0002-0000-0000-000001000000}">
      <formula1>Годы</formula1>
    </dataValidation>
    <dataValidation type="list" allowBlank="1" showInputMessage="1" showErrorMessage="1" sqref="D11" xr:uid="{00000000-0002-0000-0000-000002000000}">
      <formula1>МО</formula1>
    </dataValidation>
  </dataValidations>
  <pageMargins left="0.39370078740157477" right="0.39370078740157477" top="0.59055118110236249" bottom="0.39370078740157477" header="0.31496062992125984" footer="0.31496062992125984"/>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20"/>
  <sheetViews>
    <sheetView view="pageBreakPreview" zoomScaleNormal="100" zoomScaleSheetLayoutView="100" workbookViewId="0">
      <selection activeCell="D12" sqref="D12"/>
    </sheetView>
  </sheetViews>
  <sheetFormatPr defaultRowHeight="15" x14ac:dyDescent="0.25"/>
  <cols>
    <col min="1" max="1" width="7.140625" customWidth="1"/>
    <col min="2" max="2" width="58.42578125" customWidth="1"/>
    <col min="3" max="3" width="56" customWidth="1"/>
    <col min="4" max="4" width="21.28515625" customWidth="1"/>
  </cols>
  <sheetData>
    <row r="1" spans="1:5" s="12" customFormat="1" ht="38.25" customHeight="1" x14ac:dyDescent="0.25">
      <c r="A1" s="431" t="s">
        <v>438</v>
      </c>
      <c r="B1" s="431"/>
      <c r="C1" s="431"/>
      <c r="D1" s="431"/>
    </row>
    <row r="2" spans="1:5" s="12" customFormat="1" ht="65.25" customHeight="1" x14ac:dyDescent="0.25">
      <c r="A2" s="32" t="s">
        <v>17</v>
      </c>
      <c r="B2" s="27" t="s">
        <v>439</v>
      </c>
      <c r="C2" s="94" t="s">
        <v>440</v>
      </c>
      <c r="D2" s="94" t="s">
        <v>441</v>
      </c>
    </row>
    <row r="3" spans="1:5" s="10" customFormat="1" ht="15.75" customHeight="1" x14ac:dyDescent="0.25">
      <c r="A3" s="432" t="s">
        <v>139</v>
      </c>
      <c r="B3" s="319" t="s">
        <v>442</v>
      </c>
      <c r="C3" s="25" t="s">
        <v>443</v>
      </c>
      <c r="D3" s="29">
        <f>SUM(D4:D6)</f>
        <v>2</v>
      </c>
    </row>
    <row r="4" spans="1:5" s="10" customFormat="1" ht="15.75" x14ac:dyDescent="0.25">
      <c r="A4" s="433"/>
      <c r="B4" s="320"/>
      <c r="C4" s="136" t="s">
        <v>444</v>
      </c>
      <c r="D4" s="29">
        <v>2</v>
      </c>
    </row>
    <row r="5" spans="1:5" s="10" customFormat="1" ht="15.75" x14ac:dyDescent="0.25">
      <c r="A5" s="433"/>
      <c r="B5" s="320"/>
      <c r="C5" s="136" t="s">
        <v>445</v>
      </c>
      <c r="D5" s="29"/>
    </row>
    <row r="6" spans="1:5" s="10" customFormat="1" ht="15.75" x14ac:dyDescent="0.25">
      <c r="A6" s="433"/>
      <c r="B6" s="320"/>
      <c r="C6" s="136" t="s">
        <v>446</v>
      </c>
      <c r="D6" s="29"/>
    </row>
    <row r="7" spans="1:5" s="10" customFormat="1" ht="99.75" customHeight="1" x14ac:dyDescent="0.25">
      <c r="A7" s="434"/>
      <c r="B7" s="137" t="s">
        <v>447</v>
      </c>
      <c r="C7" s="29" t="s">
        <v>198</v>
      </c>
      <c r="D7" s="138">
        <v>10</v>
      </c>
    </row>
    <row r="8" spans="1:5" s="10" customFormat="1" ht="31.5" x14ac:dyDescent="0.25">
      <c r="A8" s="432" t="s">
        <v>140</v>
      </c>
      <c r="B8" s="319" t="s">
        <v>448</v>
      </c>
      <c r="C8" s="25" t="s">
        <v>443</v>
      </c>
      <c r="D8" s="138">
        <f>SUM(D9:D11)</f>
        <v>16</v>
      </c>
    </row>
    <row r="9" spans="1:5" s="10" customFormat="1" ht="15.75" customHeight="1" x14ac:dyDescent="0.25">
      <c r="A9" s="433"/>
      <c r="B9" s="320"/>
      <c r="C9" s="136" t="s">
        <v>444</v>
      </c>
      <c r="D9" s="138"/>
    </row>
    <row r="10" spans="1:5" s="10" customFormat="1" ht="15.75" x14ac:dyDescent="0.25">
      <c r="A10" s="433"/>
      <c r="B10" s="320"/>
      <c r="C10" s="136" t="s">
        <v>445</v>
      </c>
      <c r="D10" s="138"/>
    </row>
    <row r="11" spans="1:5" s="12" customFormat="1" ht="24.75" customHeight="1" x14ac:dyDescent="0.25">
      <c r="A11" s="433"/>
      <c r="B11" s="326"/>
      <c r="C11" s="136" t="s">
        <v>446</v>
      </c>
      <c r="D11" s="252">
        <f>2+14</f>
        <v>16</v>
      </c>
    </row>
    <row r="12" spans="1:5" s="10" customFormat="1" ht="87" customHeight="1" x14ac:dyDescent="0.25">
      <c r="A12" s="434"/>
      <c r="B12" s="139" t="s">
        <v>449</v>
      </c>
      <c r="C12" s="140" t="s">
        <v>198</v>
      </c>
      <c r="D12" s="290"/>
      <c r="E12" s="138"/>
    </row>
    <row r="13" spans="1:5" s="12" customFormat="1" ht="87" customHeight="1" x14ac:dyDescent="0.25">
      <c r="A13" s="141" t="s">
        <v>145</v>
      </c>
      <c r="B13" s="142" t="s">
        <v>450</v>
      </c>
      <c r="C13" s="66" t="s">
        <v>198</v>
      </c>
      <c r="D13" s="138">
        <v>0</v>
      </c>
    </row>
    <row r="14" spans="1:5" s="12" customFormat="1" ht="75" customHeight="1" x14ac:dyDescent="0.25">
      <c r="A14" s="143" t="s">
        <v>152</v>
      </c>
      <c r="B14" s="142" t="s">
        <v>451</v>
      </c>
      <c r="C14" s="66" t="s">
        <v>177</v>
      </c>
      <c r="D14" s="273">
        <f>IF((D7+E12+D13)&gt;0,(D7+E12)/(D7+E12+D13)*100,0)</f>
        <v>100</v>
      </c>
    </row>
    <row r="15" spans="1:5" s="10" customFormat="1" ht="60.75" customHeight="1" x14ac:dyDescent="0.25">
      <c r="A15" s="43" t="s">
        <v>160</v>
      </c>
      <c r="B15" s="142" t="s">
        <v>452</v>
      </c>
      <c r="C15" s="66" t="s">
        <v>136</v>
      </c>
      <c r="D15" s="270">
        <f>72+18+86+38+33+8+9</f>
        <v>264</v>
      </c>
      <c r="E15" s="144"/>
    </row>
    <row r="16" spans="1:5" s="10" customFormat="1" ht="78.75" x14ac:dyDescent="0.25">
      <c r="A16" s="31" t="s">
        <v>168</v>
      </c>
      <c r="B16" s="139" t="s">
        <v>453</v>
      </c>
      <c r="C16" s="25" t="s">
        <v>454</v>
      </c>
      <c r="D16" s="260">
        <f>39+653</f>
        <v>692</v>
      </c>
      <c r="E16" s="12"/>
    </row>
    <row r="17" spans="1:4" s="10" customFormat="1" ht="15" customHeight="1" x14ac:dyDescent="0.25">
      <c r="A17" s="35" t="s">
        <v>123</v>
      </c>
      <c r="B17" s="36"/>
      <c r="C17" s="12"/>
      <c r="D17" s="12"/>
    </row>
    <row r="18" spans="1:4" s="10" customFormat="1" ht="36.75" customHeight="1" x14ac:dyDescent="0.25">
      <c r="A18" s="430" t="s">
        <v>455</v>
      </c>
      <c r="B18" s="430"/>
      <c r="C18" s="430"/>
      <c r="D18" s="430"/>
    </row>
    <row r="19" spans="1:4" s="10" customFormat="1" ht="33.75" customHeight="1" x14ac:dyDescent="0.25">
      <c r="A19" s="430" t="s">
        <v>456</v>
      </c>
      <c r="B19" s="430"/>
      <c r="C19" s="430"/>
      <c r="D19" s="430"/>
    </row>
    <row r="20" spans="1:4" s="10" customFormat="1" x14ac:dyDescent="0.25">
      <c r="A20" s="11"/>
      <c r="C20" s="12"/>
      <c r="D20" s="12"/>
    </row>
  </sheetData>
  <sheetProtection algorithmName="SHA-512" hashValue="pWDD/13isyOLqZZVmYnn0H2/jCxKrIMl91UeT9brKMV+e9Io4qLjEHT5Zt0bWGqwCjUrCfeZuMS7YpttmNYing==" saltValue="xKycd4eNmmPoI09SJMOhTQ==" spinCount="100000" sheet="1" objects="1" scenarios="1" formatCells="0" formatColumns="0" formatRows="0" insertColumns="0" insertRows="0" deleteColumns="0" deleteRows="0"/>
  <mergeCells count="7">
    <mergeCell ref="A18:D18"/>
    <mergeCell ref="A19:D19"/>
    <mergeCell ref="A1:D1"/>
    <mergeCell ref="A3:A7"/>
    <mergeCell ref="B3:B6"/>
    <mergeCell ref="A8:A12"/>
    <mergeCell ref="B8:B11"/>
  </mergeCells>
  <pageMargins left="0.7" right="0.7" top="0.75" bottom="0.75" header="0.3" footer="0.3"/>
  <pageSetup paperSize="9" scale="5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31"/>
  <sheetViews>
    <sheetView view="pageBreakPreview" zoomScale="90" zoomScaleNormal="90" zoomScaleSheetLayoutView="90" workbookViewId="0">
      <pane ySplit="6" topLeftCell="A7" activePane="bottomLeft" state="frozen"/>
      <selection sqref="A1:F1"/>
      <selection pane="bottomLeft" activeCell="C16" sqref="B16:C16"/>
    </sheetView>
  </sheetViews>
  <sheetFormatPr defaultRowHeight="15" x14ac:dyDescent="0.25"/>
  <cols>
    <col min="1" max="1" width="5" style="145" customWidth="1"/>
    <col min="2" max="2" width="63.85546875" style="145" customWidth="1"/>
    <col min="3" max="3" width="9.140625" style="145"/>
    <col min="4" max="4" width="12.42578125" style="145" customWidth="1"/>
    <col min="5" max="5" width="13.42578125" style="145" customWidth="1"/>
    <col min="6" max="6" width="12.42578125" style="145" customWidth="1"/>
    <col min="7" max="16384" width="9.140625" style="145"/>
  </cols>
  <sheetData>
    <row r="1" spans="1:7" s="146" customFormat="1" ht="50.25" customHeight="1" x14ac:dyDescent="0.25">
      <c r="A1" s="436" t="s">
        <v>457</v>
      </c>
      <c r="B1" s="436"/>
      <c r="C1" s="436"/>
      <c r="D1" s="436"/>
      <c r="E1" s="436"/>
      <c r="F1" s="436"/>
    </row>
    <row r="2" spans="1:7" s="146" customFormat="1" x14ac:dyDescent="0.25">
      <c r="A2" s="147"/>
      <c r="B2" s="148"/>
    </row>
    <row r="3" spans="1:7" s="149" customFormat="1" ht="15.75" customHeight="1" x14ac:dyDescent="0.25">
      <c r="A3" s="335" t="s">
        <v>12</v>
      </c>
      <c r="B3" s="437" t="s">
        <v>458</v>
      </c>
      <c r="C3" s="440" t="s">
        <v>441</v>
      </c>
      <c r="D3" s="441"/>
      <c r="E3" s="441"/>
      <c r="F3" s="442"/>
      <c r="G3" s="150"/>
    </row>
    <row r="4" spans="1:7" s="149" customFormat="1" ht="15.75" x14ac:dyDescent="0.25">
      <c r="A4" s="396"/>
      <c r="B4" s="438"/>
      <c r="C4" s="443" t="s">
        <v>132</v>
      </c>
      <c r="D4" s="443"/>
      <c r="E4" s="443"/>
      <c r="F4" s="443"/>
    </row>
    <row r="5" spans="1:7" s="149" customFormat="1" ht="47.25" x14ac:dyDescent="0.25">
      <c r="A5" s="336"/>
      <c r="B5" s="439"/>
      <c r="C5" s="82" t="s">
        <v>459</v>
      </c>
      <c r="D5" s="82" t="s">
        <v>64</v>
      </c>
      <c r="E5" s="82" t="s">
        <v>460</v>
      </c>
      <c r="F5" s="82" t="s">
        <v>70</v>
      </c>
    </row>
    <row r="6" spans="1:7" s="149" customFormat="1" ht="15.75" x14ac:dyDescent="0.25">
      <c r="A6" s="82">
        <v>1</v>
      </c>
      <c r="B6" s="82">
        <v>2</v>
      </c>
      <c r="C6" s="82">
        <v>3</v>
      </c>
      <c r="D6" s="82">
        <v>4</v>
      </c>
      <c r="E6" s="82">
        <v>5</v>
      </c>
      <c r="F6" s="82">
        <v>6</v>
      </c>
    </row>
    <row r="7" spans="1:7" s="149" customFormat="1" ht="31.5" x14ac:dyDescent="0.25">
      <c r="A7" s="151">
        <v>1</v>
      </c>
      <c r="B7" s="27" t="s">
        <v>461</v>
      </c>
      <c r="C7" s="152">
        <f>SUM(C9:C10)</f>
        <v>16</v>
      </c>
      <c r="D7" s="153">
        <f t="shared" ref="D7:F7" si="0">SUM(D9:D10)</f>
        <v>0</v>
      </c>
      <c r="E7" s="153">
        <f t="shared" si="0"/>
        <v>16</v>
      </c>
      <c r="F7" s="154">
        <f t="shared" si="0"/>
        <v>0</v>
      </c>
    </row>
    <row r="8" spans="1:7" s="149" customFormat="1" ht="15.75" x14ac:dyDescent="0.25">
      <c r="A8" s="140"/>
      <c r="B8" s="155" t="s">
        <v>207</v>
      </c>
      <c r="C8" s="156"/>
      <c r="D8" s="24"/>
      <c r="E8" s="24"/>
      <c r="F8" s="156"/>
    </row>
    <row r="9" spans="1:7" s="149" customFormat="1" ht="15.75" x14ac:dyDescent="0.25">
      <c r="A9" s="94"/>
      <c r="B9" s="157" t="s">
        <v>462</v>
      </c>
      <c r="C9" s="158">
        <f>SUM(D9:F9)</f>
        <v>16</v>
      </c>
      <c r="D9" s="25"/>
      <c r="E9" s="200">
        <v>16</v>
      </c>
      <c r="F9" s="159"/>
    </row>
    <row r="10" spans="1:7" s="149" customFormat="1" ht="15.75" x14ac:dyDescent="0.25">
      <c r="A10" s="94"/>
      <c r="B10" s="157" t="s">
        <v>463</v>
      </c>
      <c r="C10" s="81">
        <f t="shared" ref="C10:C30" si="1">SUM(D10:F10)</f>
        <v>0</v>
      </c>
      <c r="D10" s="25"/>
      <c r="E10" s="25"/>
      <c r="F10" s="159"/>
    </row>
    <row r="11" spans="1:7" s="149" customFormat="1" ht="63" x14ac:dyDescent="0.25">
      <c r="A11" s="151">
        <v>2</v>
      </c>
      <c r="B11" s="27" t="s">
        <v>464</v>
      </c>
      <c r="C11" s="160">
        <f t="shared" si="1"/>
        <v>0</v>
      </c>
      <c r="D11" s="18">
        <f t="shared" ref="D11:F15" si="2">SUM(D13:D14)</f>
        <v>0</v>
      </c>
      <c r="E11" s="18">
        <f t="shared" si="2"/>
        <v>0</v>
      </c>
      <c r="F11" s="160">
        <f t="shared" si="2"/>
        <v>0</v>
      </c>
    </row>
    <row r="12" spans="1:7" s="149" customFormat="1" ht="15.75" x14ac:dyDescent="0.25">
      <c r="A12" s="140"/>
      <c r="B12" s="155" t="s">
        <v>207</v>
      </c>
      <c r="C12" s="156"/>
      <c r="D12" s="24"/>
      <c r="E12" s="24"/>
      <c r="F12" s="156"/>
    </row>
    <row r="13" spans="1:7" s="149" customFormat="1" ht="15.75" x14ac:dyDescent="0.25">
      <c r="A13" s="94"/>
      <c r="B13" s="136" t="s">
        <v>462</v>
      </c>
      <c r="C13" s="81">
        <f t="shared" si="1"/>
        <v>0</v>
      </c>
      <c r="D13" s="25"/>
      <c r="E13" s="25"/>
      <c r="F13" s="159"/>
    </row>
    <row r="14" spans="1:7" s="149" customFormat="1" ht="15.75" x14ac:dyDescent="0.25">
      <c r="A14" s="94"/>
      <c r="B14" s="136" t="s">
        <v>463</v>
      </c>
      <c r="C14" s="81">
        <f t="shared" si="1"/>
        <v>0</v>
      </c>
      <c r="D14" s="25"/>
      <c r="E14" s="25"/>
      <c r="F14" s="159"/>
    </row>
    <row r="15" spans="1:7" s="149" customFormat="1" ht="31.5" x14ac:dyDescent="0.25">
      <c r="A15" s="151">
        <v>3</v>
      </c>
      <c r="B15" s="27" t="s">
        <v>465</v>
      </c>
      <c r="C15" s="160">
        <f t="shared" si="1"/>
        <v>16</v>
      </c>
      <c r="D15" s="18">
        <f t="shared" si="2"/>
        <v>0</v>
      </c>
      <c r="E15" s="18">
        <f t="shared" si="2"/>
        <v>16</v>
      </c>
      <c r="F15" s="160">
        <f t="shared" si="2"/>
        <v>0</v>
      </c>
    </row>
    <row r="16" spans="1:7" s="149" customFormat="1" ht="15.75" x14ac:dyDescent="0.25">
      <c r="A16" s="140"/>
      <c r="B16" s="155" t="s">
        <v>207</v>
      </c>
      <c r="C16" s="156"/>
      <c r="D16" s="24"/>
      <c r="E16" s="24"/>
      <c r="F16" s="156"/>
    </row>
    <row r="17" spans="1:6" s="149" customFormat="1" ht="15.75" x14ac:dyDescent="0.25">
      <c r="A17" s="94"/>
      <c r="B17" s="136" t="s">
        <v>462</v>
      </c>
      <c r="C17" s="81">
        <f t="shared" si="1"/>
        <v>16</v>
      </c>
      <c r="D17" s="25"/>
      <c r="E17" s="200">
        <v>16</v>
      </c>
      <c r="F17" s="159"/>
    </row>
    <row r="18" spans="1:6" s="149" customFormat="1" ht="15.75" x14ac:dyDescent="0.25">
      <c r="A18" s="94"/>
      <c r="B18" s="136" t="s">
        <v>463</v>
      </c>
      <c r="C18" s="81">
        <f t="shared" si="1"/>
        <v>0</v>
      </c>
      <c r="D18" s="25"/>
      <c r="E18" s="25"/>
      <c r="F18" s="159"/>
    </row>
    <row r="19" spans="1:6" s="149" customFormat="1" ht="15.75" x14ac:dyDescent="0.25">
      <c r="A19" s="151">
        <v>4</v>
      </c>
      <c r="B19" s="27" t="s">
        <v>466</v>
      </c>
      <c r="C19" s="161">
        <f t="shared" si="1"/>
        <v>0</v>
      </c>
      <c r="D19" s="28"/>
      <c r="E19" s="28"/>
      <c r="F19" s="162"/>
    </row>
    <row r="20" spans="1:6" s="149" customFormat="1" ht="15.75" x14ac:dyDescent="0.25">
      <c r="A20" s="140"/>
      <c r="B20" s="155" t="s">
        <v>467</v>
      </c>
      <c r="C20" s="163">
        <f t="shared" si="1"/>
        <v>0</v>
      </c>
      <c r="D20" s="24"/>
      <c r="E20" s="24"/>
      <c r="F20" s="156"/>
    </row>
    <row r="21" spans="1:6" s="149" customFormat="1" ht="15.75" x14ac:dyDescent="0.25">
      <c r="A21" s="94"/>
      <c r="B21" s="136" t="s">
        <v>468</v>
      </c>
      <c r="C21" s="81">
        <f t="shared" si="1"/>
        <v>98.16</v>
      </c>
      <c r="D21" s="25"/>
      <c r="E21" s="200">
        <v>98.16</v>
      </c>
      <c r="F21" s="159"/>
    </row>
    <row r="22" spans="1:6" s="149" customFormat="1" ht="15.75" x14ac:dyDescent="0.25">
      <c r="A22" s="94"/>
      <c r="B22" s="164" t="s">
        <v>469</v>
      </c>
      <c r="C22" s="81">
        <f t="shared" si="1"/>
        <v>0</v>
      </c>
      <c r="D22" s="25"/>
      <c r="E22" s="25"/>
      <c r="F22" s="159"/>
    </row>
    <row r="23" spans="1:6" s="149" customFormat="1" ht="15.75" x14ac:dyDescent="0.25">
      <c r="A23" s="151">
        <v>5</v>
      </c>
      <c r="B23" s="27" t="s">
        <v>470</v>
      </c>
      <c r="C23" s="160">
        <f t="shared" si="1"/>
        <v>0</v>
      </c>
      <c r="D23" s="28"/>
      <c r="E23" s="28"/>
      <c r="F23" s="162"/>
    </row>
    <row r="24" spans="1:6" s="149" customFormat="1" ht="15.75" x14ac:dyDescent="0.25">
      <c r="A24" s="140"/>
      <c r="B24" s="155" t="s">
        <v>467</v>
      </c>
      <c r="C24" s="163">
        <f t="shared" si="1"/>
        <v>0</v>
      </c>
      <c r="D24" s="24"/>
      <c r="E24" s="24"/>
      <c r="F24" s="156"/>
    </row>
    <row r="25" spans="1:6" s="149" customFormat="1" ht="15.75" x14ac:dyDescent="0.25">
      <c r="A25" s="94"/>
      <c r="B25" s="136" t="s">
        <v>468</v>
      </c>
      <c r="C25" s="163">
        <f t="shared" si="1"/>
        <v>83.16</v>
      </c>
      <c r="D25" s="24"/>
      <c r="E25" s="140">
        <v>83.16</v>
      </c>
      <c r="F25" s="156"/>
    </row>
    <row r="26" spans="1:6" s="149" customFormat="1" ht="15.75" x14ac:dyDescent="0.25">
      <c r="A26" s="94"/>
      <c r="B26" s="164" t="s">
        <v>469</v>
      </c>
      <c r="C26" s="81">
        <f t="shared" si="1"/>
        <v>0</v>
      </c>
      <c r="D26" s="25"/>
      <c r="E26" s="25"/>
      <c r="F26" s="159"/>
    </row>
    <row r="27" spans="1:6" s="149" customFormat="1" ht="15.75" x14ac:dyDescent="0.25">
      <c r="A27" s="151">
        <v>6</v>
      </c>
      <c r="B27" s="27" t="s">
        <v>471</v>
      </c>
      <c r="C27" s="160">
        <f t="shared" si="1"/>
        <v>0</v>
      </c>
      <c r="D27" s="28"/>
      <c r="E27" s="28"/>
      <c r="F27" s="162"/>
    </row>
    <row r="28" spans="1:6" s="149" customFormat="1" ht="15.75" x14ac:dyDescent="0.25">
      <c r="A28" s="140"/>
      <c r="B28" s="155" t="s">
        <v>207</v>
      </c>
      <c r="C28" s="163">
        <f t="shared" si="1"/>
        <v>0</v>
      </c>
      <c r="D28" s="24"/>
      <c r="E28" s="24"/>
      <c r="F28" s="156"/>
    </row>
    <row r="29" spans="1:6" s="149" customFormat="1" ht="15.75" x14ac:dyDescent="0.25">
      <c r="A29" s="94"/>
      <c r="B29" s="136" t="s">
        <v>472</v>
      </c>
      <c r="C29" s="163">
        <f t="shared" si="1"/>
        <v>89.78</v>
      </c>
      <c r="D29" s="24"/>
      <c r="E29" s="140">
        <v>89.78</v>
      </c>
      <c r="F29" s="156"/>
    </row>
    <row r="30" spans="1:6" s="149" customFormat="1" ht="31.5" x14ac:dyDescent="0.25">
      <c r="A30" s="94"/>
      <c r="B30" s="136" t="s">
        <v>473</v>
      </c>
      <c r="C30" s="163">
        <f t="shared" si="1"/>
        <v>0</v>
      </c>
      <c r="D30" s="24"/>
      <c r="E30" s="24"/>
      <c r="F30" s="156"/>
    </row>
    <row r="31" spans="1:6" ht="41.25" customHeight="1" x14ac:dyDescent="0.25">
      <c r="A31" s="435" t="s">
        <v>474</v>
      </c>
      <c r="B31" s="435"/>
      <c r="C31" s="435"/>
      <c r="D31" s="435"/>
      <c r="E31" s="435"/>
      <c r="F31" s="435"/>
    </row>
  </sheetData>
  <sheetProtection formatCells="0" formatColumns="0" formatRows="0" insertRows="0" sort="0" autoFilter="0"/>
  <mergeCells count="6">
    <mergeCell ref="A31:F31"/>
    <mergeCell ref="A1:F1"/>
    <mergeCell ref="A3:A5"/>
    <mergeCell ref="B3:B5"/>
    <mergeCell ref="C3:F3"/>
    <mergeCell ref="C4:F4"/>
  </mergeCells>
  <pageMargins left="0.39370078740157477" right="0.39370078740157477" top="0.59055118110236249" bottom="0.39370078740157477" header="0.31496062992125984" footer="0.31496062992125984"/>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T77"/>
  <sheetViews>
    <sheetView tabSelected="1" topLeftCell="A4" zoomScale="110" zoomScaleNormal="110" workbookViewId="0">
      <selection activeCell="J13" sqref="J13"/>
    </sheetView>
  </sheetViews>
  <sheetFormatPr defaultRowHeight="15" x14ac:dyDescent="0.25"/>
  <cols>
    <col min="1" max="1" width="5.7109375" style="183" customWidth="1"/>
    <col min="2" max="3" width="23.140625" style="183" customWidth="1"/>
    <col min="4" max="4" width="28" style="183" customWidth="1"/>
    <col min="5" max="5" width="62.85546875" style="183" customWidth="1"/>
    <col min="6" max="6" width="14.5703125" style="183" customWidth="1"/>
    <col min="7" max="7" width="13.7109375" style="183" customWidth="1"/>
    <col min="8" max="8" width="15.28515625" style="183" customWidth="1"/>
    <col min="9" max="9" width="15.42578125" style="183" customWidth="1"/>
    <col min="10" max="10" width="25.140625" style="183" customWidth="1"/>
    <col min="11" max="11" width="28.85546875" style="183" customWidth="1"/>
    <col min="12" max="12" width="32.140625" style="183" customWidth="1"/>
    <col min="13" max="19" width="9.140625" style="183"/>
    <col min="20" max="21" width="9.140625" style="183" customWidth="1"/>
    <col min="22" max="16384" width="9.140625" style="183"/>
  </cols>
  <sheetData>
    <row r="1" spans="1:20" ht="32.25" customHeight="1" x14ac:dyDescent="0.25">
      <c r="A1" s="451" t="s">
        <v>614</v>
      </c>
      <c r="B1" s="452"/>
      <c r="C1" s="452"/>
      <c r="D1" s="452"/>
      <c r="E1" s="452"/>
      <c r="F1" s="452"/>
      <c r="G1" s="452"/>
      <c r="H1" s="452"/>
      <c r="I1" s="452"/>
      <c r="J1" s="452"/>
      <c r="K1" s="452"/>
      <c r="T1" s="183" t="s">
        <v>615</v>
      </c>
    </row>
    <row r="2" spans="1:20" x14ac:dyDescent="0.25">
      <c r="D2" s="453" t="s">
        <v>815</v>
      </c>
      <c r="E2" s="454"/>
      <c r="F2" s="454"/>
      <c r="G2" s="454"/>
      <c r="H2" s="454"/>
      <c r="I2" s="454"/>
      <c r="J2" s="454"/>
      <c r="K2" s="184"/>
      <c r="T2" s="183" t="s">
        <v>617</v>
      </c>
    </row>
    <row r="3" spans="1:20" x14ac:dyDescent="0.25">
      <c r="D3" s="455" t="s">
        <v>618</v>
      </c>
      <c r="E3" s="455"/>
      <c r="F3" s="455"/>
      <c r="G3" s="455"/>
      <c r="H3" s="455"/>
      <c r="I3" s="455"/>
      <c r="J3" s="455"/>
      <c r="K3" s="185"/>
    </row>
    <row r="5" spans="1:20" ht="15" customHeight="1" x14ac:dyDescent="0.25">
      <c r="A5" s="444" t="s">
        <v>12</v>
      </c>
      <c r="B5" s="444" t="s">
        <v>619</v>
      </c>
      <c r="C5" s="444" t="s">
        <v>653</v>
      </c>
      <c r="D5" s="444" t="s">
        <v>620</v>
      </c>
      <c r="E5" s="444" t="s">
        <v>644</v>
      </c>
      <c r="F5" s="456" t="s">
        <v>621</v>
      </c>
      <c r="G5" s="457"/>
      <c r="H5" s="457"/>
      <c r="I5" s="458"/>
      <c r="J5" s="444" t="s">
        <v>645</v>
      </c>
      <c r="K5" s="444" t="s">
        <v>622</v>
      </c>
      <c r="L5" s="444" t="s">
        <v>498</v>
      </c>
    </row>
    <row r="6" spans="1:20" ht="74.25" customHeight="1" x14ac:dyDescent="0.25">
      <c r="A6" s="446"/>
      <c r="B6" s="446"/>
      <c r="C6" s="446"/>
      <c r="D6" s="446"/>
      <c r="E6" s="446"/>
      <c r="F6" s="191" t="s">
        <v>623</v>
      </c>
      <c r="G6" s="191" t="s">
        <v>624</v>
      </c>
      <c r="H6" s="191" t="s">
        <v>625</v>
      </c>
      <c r="I6" s="191" t="s">
        <v>626</v>
      </c>
      <c r="J6" s="446"/>
      <c r="K6" s="446"/>
      <c r="L6" s="446"/>
    </row>
    <row r="7" spans="1:20" ht="13.5" customHeight="1" x14ac:dyDescent="0.25">
      <c r="A7" s="193">
        <v>1</v>
      </c>
      <c r="B7" s="193">
        <v>2</v>
      </c>
      <c r="C7" s="193">
        <v>3</v>
      </c>
      <c r="D7" s="193">
        <v>4</v>
      </c>
      <c r="E7" s="193">
        <v>5</v>
      </c>
      <c r="F7" s="193">
        <v>6</v>
      </c>
      <c r="G7" s="193">
        <v>7</v>
      </c>
      <c r="H7" s="193">
        <v>8</v>
      </c>
      <c r="I7" s="193">
        <v>9</v>
      </c>
      <c r="J7" s="193">
        <v>10</v>
      </c>
      <c r="K7" s="193">
        <v>11</v>
      </c>
      <c r="L7" s="193">
        <v>12</v>
      </c>
    </row>
    <row r="8" spans="1:20" ht="60" customHeight="1" x14ac:dyDescent="0.25">
      <c r="A8" s="444">
        <v>1</v>
      </c>
      <c r="B8" s="444" t="s">
        <v>812</v>
      </c>
      <c r="C8" s="444" t="s">
        <v>811</v>
      </c>
      <c r="D8" s="448" t="s">
        <v>615</v>
      </c>
      <c r="E8" s="251" t="s">
        <v>627</v>
      </c>
      <c r="F8" s="254">
        <v>497</v>
      </c>
      <c r="G8" s="254">
        <f>H8+I8</f>
        <v>1127.76</v>
      </c>
      <c r="H8" s="254">
        <v>1014.99</v>
      </c>
      <c r="I8" s="254">
        <v>112.77</v>
      </c>
      <c r="J8" s="251" t="s">
        <v>816</v>
      </c>
      <c r="K8" s="186" t="s">
        <v>818</v>
      </c>
      <c r="L8" s="187"/>
    </row>
    <row r="9" spans="1:20" ht="60" x14ac:dyDescent="0.25">
      <c r="A9" s="445"/>
      <c r="B9" s="445"/>
      <c r="C9" s="445"/>
      <c r="D9" s="449"/>
      <c r="E9" s="251" t="s">
        <v>628</v>
      </c>
      <c r="F9" s="254">
        <v>1167</v>
      </c>
      <c r="G9" s="254">
        <f t="shared" ref="G9:G10" si="0">H9+I9</f>
        <v>1717.8799999999999</v>
      </c>
      <c r="H9" s="254">
        <v>1546.1</v>
      </c>
      <c r="I9" s="254">
        <v>171.78</v>
      </c>
      <c r="J9" s="251" t="s">
        <v>816</v>
      </c>
      <c r="K9" s="186" t="s">
        <v>817</v>
      </c>
      <c r="L9" s="187"/>
    </row>
    <row r="10" spans="1:20" ht="21.75" customHeight="1" x14ac:dyDescent="0.25">
      <c r="A10" s="445"/>
      <c r="B10" s="445"/>
      <c r="C10" s="445"/>
      <c r="D10" s="449"/>
      <c r="E10" s="251" t="s">
        <v>629</v>
      </c>
      <c r="F10" s="254">
        <v>214.77</v>
      </c>
      <c r="G10" s="254">
        <f t="shared" si="0"/>
        <v>405.33000000000004</v>
      </c>
      <c r="H10" s="254">
        <v>364.8</v>
      </c>
      <c r="I10" s="254">
        <v>40.53</v>
      </c>
      <c r="J10" s="186"/>
      <c r="K10" s="186"/>
      <c r="L10" s="187"/>
    </row>
    <row r="11" spans="1:20" ht="18.75" customHeight="1" x14ac:dyDescent="0.25">
      <c r="A11" s="446"/>
      <c r="B11" s="445"/>
      <c r="C11" s="445"/>
      <c r="D11" s="450"/>
      <c r="E11" s="251" t="s">
        <v>630</v>
      </c>
      <c r="F11" s="254">
        <v>214.77</v>
      </c>
      <c r="G11" s="254">
        <v>0</v>
      </c>
      <c r="H11" s="254">
        <v>0</v>
      </c>
      <c r="I11" s="254">
        <v>0</v>
      </c>
      <c r="J11" s="186"/>
      <c r="K11" s="186"/>
      <c r="L11" s="187"/>
    </row>
    <row r="12" spans="1:20" ht="19.5" customHeight="1" x14ac:dyDescent="0.25">
      <c r="A12" s="444">
        <v>2</v>
      </c>
      <c r="B12" s="445"/>
      <c r="C12" s="445"/>
      <c r="D12" s="448" t="s">
        <v>617</v>
      </c>
      <c r="E12" s="251" t="s">
        <v>634</v>
      </c>
      <c r="F12" s="254">
        <v>0</v>
      </c>
      <c r="G12" s="254">
        <f>H12+I12</f>
        <v>0</v>
      </c>
      <c r="H12" s="254">
        <v>0</v>
      </c>
      <c r="I12" s="254">
        <v>0</v>
      </c>
      <c r="J12" s="186"/>
      <c r="K12" s="186"/>
      <c r="L12" s="187"/>
    </row>
    <row r="13" spans="1:20" ht="53.25" customHeight="1" x14ac:dyDescent="0.25">
      <c r="A13" s="446"/>
      <c r="B13" s="445"/>
      <c r="C13" s="445"/>
      <c r="D13" s="450"/>
      <c r="E13" s="251" t="s">
        <v>637</v>
      </c>
      <c r="F13" s="254">
        <v>239.22</v>
      </c>
      <c r="G13" s="254">
        <f>H13+I13</f>
        <v>239.22000000000003</v>
      </c>
      <c r="H13" s="254">
        <v>215.3</v>
      </c>
      <c r="I13" s="254">
        <v>23.92</v>
      </c>
      <c r="J13" s="186"/>
      <c r="K13" s="186"/>
      <c r="L13" s="187"/>
    </row>
    <row r="14" spans="1:20" ht="120" x14ac:dyDescent="0.25">
      <c r="A14" s="186">
        <v>3</v>
      </c>
      <c r="B14" s="446"/>
      <c r="C14" s="446"/>
      <c r="D14" s="186"/>
      <c r="E14" s="474" t="s">
        <v>639</v>
      </c>
      <c r="F14" s="475">
        <v>35</v>
      </c>
      <c r="G14" s="475">
        <v>35</v>
      </c>
      <c r="H14" s="476">
        <v>0</v>
      </c>
      <c r="I14" s="475">
        <v>35</v>
      </c>
      <c r="J14" s="476"/>
      <c r="K14" s="476" t="s">
        <v>825</v>
      </c>
      <c r="L14" s="474" t="s">
        <v>824</v>
      </c>
    </row>
    <row r="15" spans="1:20" s="184" customFormat="1" x14ac:dyDescent="0.25">
      <c r="A15" s="188" t="s">
        <v>642</v>
      </c>
      <c r="B15" s="188"/>
      <c r="C15" s="188"/>
      <c r="D15" s="186"/>
      <c r="E15" s="186"/>
      <c r="F15" s="188"/>
      <c r="G15" s="186">
        <f t="shared" ref="G14:G15" si="1">H15+I15</f>
        <v>0</v>
      </c>
      <c r="H15" s="188"/>
      <c r="I15" s="188"/>
      <c r="J15" s="188"/>
      <c r="K15" s="188"/>
      <c r="L15" s="188"/>
    </row>
    <row r="16" spans="1:20" s="184" customFormat="1" ht="29.25" customHeight="1" x14ac:dyDescent="0.25">
      <c r="A16" s="447" t="s">
        <v>647</v>
      </c>
      <c r="B16" s="447"/>
      <c r="C16" s="447"/>
      <c r="D16" s="447"/>
      <c r="E16" s="447"/>
      <c r="F16" s="447"/>
      <c r="G16" s="447"/>
      <c r="H16" s="447"/>
      <c r="I16" s="447"/>
      <c r="J16" s="447"/>
      <c r="K16" s="447"/>
      <c r="L16" s="447"/>
    </row>
    <row r="17" spans="1:11" ht="29.25" customHeight="1" x14ac:dyDescent="0.25">
      <c r="A17" s="447" t="s">
        <v>646</v>
      </c>
      <c r="B17" s="447"/>
      <c r="C17" s="447"/>
      <c r="D17" s="447"/>
      <c r="E17" s="447"/>
      <c r="F17" s="447"/>
      <c r="G17" s="447"/>
      <c r="H17" s="447"/>
      <c r="I17" s="447"/>
      <c r="J17" s="447"/>
      <c r="K17" s="447"/>
    </row>
    <row r="62" spans="20:20" x14ac:dyDescent="0.25">
      <c r="T62" s="183" t="s">
        <v>627</v>
      </c>
    </row>
    <row r="63" spans="20:20" x14ac:dyDescent="0.25">
      <c r="T63" s="183" t="s">
        <v>628</v>
      </c>
    </row>
    <row r="64" spans="20:20" x14ac:dyDescent="0.25">
      <c r="T64" s="183" t="s">
        <v>629</v>
      </c>
    </row>
    <row r="65" spans="20:20" x14ac:dyDescent="0.25">
      <c r="T65" s="183" t="s">
        <v>630</v>
      </c>
    </row>
    <row r="66" spans="20:20" x14ac:dyDescent="0.25">
      <c r="T66" s="183" t="s">
        <v>631</v>
      </c>
    </row>
    <row r="67" spans="20:20" x14ac:dyDescent="0.25">
      <c r="T67" s="183" t="s">
        <v>632</v>
      </c>
    </row>
    <row r="68" spans="20:20" x14ac:dyDescent="0.25">
      <c r="T68" s="183" t="s">
        <v>633</v>
      </c>
    </row>
    <row r="69" spans="20:20" x14ac:dyDescent="0.25">
      <c r="T69" s="183" t="s">
        <v>634</v>
      </c>
    </row>
    <row r="70" spans="20:20" x14ac:dyDescent="0.25">
      <c r="T70" s="183" t="s">
        <v>635</v>
      </c>
    </row>
    <row r="71" spans="20:20" x14ac:dyDescent="0.25">
      <c r="T71" s="183" t="s">
        <v>636</v>
      </c>
    </row>
    <row r="72" spans="20:20" x14ac:dyDescent="0.25">
      <c r="T72" s="183" t="s">
        <v>637</v>
      </c>
    </row>
    <row r="73" spans="20:20" x14ac:dyDescent="0.25">
      <c r="T73" s="183" t="s">
        <v>638</v>
      </c>
    </row>
    <row r="74" spans="20:20" x14ac:dyDescent="0.25">
      <c r="T74" s="183" t="s">
        <v>639</v>
      </c>
    </row>
    <row r="75" spans="20:20" x14ac:dyDescent="0.25">
      <c r="T75" s="183" t="s">
        <v>640</v>
      </c>
    </row>
    <row r="76" spans="20:20" x14ac:dyDescent="0.25">
      <c r="T76" s="183" t="s">
        <v>641</v>
      </c>
    </row>
    <row r="77" spans="20:20" x14ac:dyDescent="0.25">
      <c r="T77" s="192" t="s">
        <v>643</v>
      </c>
    </row>
  </sheetData>
  <mergeCells count="20">
    <mergeCell ref="A1:K1"/>
    <mergeCell ref="D2:J2"/>
    <mergeCell ref="D3:J3"/>
    <mergeCell ref="A5:A6"/>
    <mergeCell ref="B5:B6"/>
    <mergeCell ref="D5:D6"/>
    <mergeCell ref="E5:E6"/>
    <mergeCell ref="F5:I5"/>
    <mergeCell ref="J5:J6"/>
    <mergeCell ref="K5:K6"/>
    <mergeCell ref="C5:C6"/>
    <mergeCell ref="A8:A11"/>
    <mergeCell ref="A12:A13"/>
    <mergeCell ref="L5:L6"/>
    <mergeCell ref="A16:L16"/>
    <mergeCell ref="A17:K17"/>
    <mergeCell ref="D8:D11"/>
    <mergeCell ref="D12:D13"/>
    <mergeCell ref="B8:B14"/>
    <mergeCell ref="C8:C14"/>
  </mergeCells>
  <dataValidations count="2">
    <dataValidation type="list" allowBlank="1" showInputMessage="1" showErrorMessage="1" sqref="D8 D12 D14:D15" xr:uid="{00000000-0002-0000-0B00-000000000000}">
      <formula1>$T$1:$T$2</formula1>
    </dataValidation>
    <dataValidation type="list" allowBlank="1" showInputMessage="1" showErrorMessage="1" sqref="E8:E15" xr:uid="{00000000-0002-0000-0B00-000001000000}">
      <formula1>$T$62:$T$77</formula1>
    </dataValidation>
  </dataValidations>
  <pageMargins left="0.70866141732283472" right="0.70866141732283472" top="0.74803149606299213" bottom="0.74803149606299213" header="0.31496062992125984" footer="0.31496062992125984"/>
  <pageSetup paperSize="9" scale="5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T81"/>
  <sheetViews>
    <sheetView view="pageBreakPreview" zoomScale="90" zoomScaleNormal="100" zoomScaleSheetLayoutView="90" workbookViewId="0">
      <selection activeCell="A21" sqref="A21:L21"/>
    </sheetView>
  </sheetViews>
  <sheetFormatPr defaultRowHeight="15" x14ac:dyDescent="0.25"/>
  <cols>
    <col min="1" max="1" width="5.7109375" style="183" customWidth="1"/>
    <col min="2" max="2" width="23.140625" style="183" customWidth="1"/>
    <col min="3" max="3" width="25" style="183" customWidth="1"/>
    <col min="4" max="4" width="31" style="183" customWidth="1"/>
    <col min="5" max="5" width="36.7109375" style="183" customWidth="1"/>
    <col min="6" max="6" width="14.5703125" style="183" customWidth="1"/>
    <col min="7" max="7" width="13.7109375" style="183" customWidth="1"/>
    <col min="8" max="8" width="15.28515625" style="183" customWidth="1"/>
    <col min="9" max="9" width="15.42578125" style="183" customWidth="1"/>
    <col min="10" max="10" width="25.140625" style="183" customWidth="1"/>
    <col min="11" max="11" width="28.85546875" style="183" customWidth="1"/>
    <col min="12" max="12" width="14.7109375" style="183" customWidth="1"/>
    <col min="13" max="19" width="9.140625" style="183"/>
    <col min="20" max="21" width="9.140625" style="183" customWidth="1"/>
    <col min="22" max="16384" width="9.140625" style="183"/>
  </cols>
  <sheetData>
    <row r="1" spans="1:12" ht="32.25" customHeight="1" x14ac:dyDescent="0.25">
      <c r="A1" s="451" t="s">
        <v>648</v>
      </c>
      <c r="B1" s="452"/>
      <c r="C1" s="452"/>
      <c r="D1" s="452"/>
      <c r="E1" s="452"/>
      <c r="F1" s="452"/>
      <c r="G1" s="452"/>
      <c r="H1" s="452"/>
      <c r="I1" s="452"/>
      <c r="J1" s="452"/>
      <c r="K1" s="452"/>
    </row>
    <row r="2" spans="1:12" x14ac:dyDescent="0.25">
      <c r="D2" s="454" t="s">
        <v>616</v>
      </c>
      <c r="E2" s="454"/>
      <c r="F2" s="454"/>
      <c r="G2" s="454"/>
      <c r="H2" s="454"/>
      <c r="I2" s="454"/>
      <c r="J2" s="454"/>
      <c r="K2" s="189"/>
    </row>
    <row r="3" spans="1:12" x14ac:dyDescent="0.25">
      <c r="D3" s="455" t="s">
        <v>618</v>
      </c>
      <c r="E3" s="455"/>
      <c r="F3" s="455"/>
      <c r="G3" s="455"/>
      <c r="H3" s="455"/>
      <c r="I3" s="455"/>
      <c r="J3" s="455"/>
      <c r="K3" s="190"/>
    </row>
    <row r="5" spans="1:12" ht="15" customHeight="1" x14ac:dyDescent="0.25">
      <c r="A5" s="444" t="s">
        <v>12</v>
      </c>
      <c r="B5" s="444" t="s">
        <v>619</v>
      </c>
      <c r="C5" s="444" t="s">
        <v>653</v>
      </c>
      <c r="D5" s="444" t="s">
        <v>652</v>
      </c>
      <c r="E5" s="444" t="s">
        <v>649</v>
      </c>
      <c r="F5" s="456" t="s">
        <v>621</v>
      </c>
      <c r="G5" s="457"/>
      <c r="H5" s="457"/>
      <c r="I5" s="458"/>
      <c r="J5" s="444" t="s">
        <v>651</v>
      </c>
      <c r="K5" s="444" t="s">
        <v>622</v>
      </c>
      <c r="L5" s="444" t="s">
        <v>498</v>
      </c>
    </row>
    <row r="6" spans="1:12" ht="75.75" customHeight="1" x14ac:dyDescent="0.25">
      <c r="A6" s="446"/>
      <c r="B6" s="446"/>
      <c r="C6" s="446"/>
      <c r="D6" s="446"/>
      <c r="E6" s="446"/>
      <c r="F6" s="191" t="s">
        <v>623</v>
      </c>
      <c r="G6" s="191" t="s">
        <v>624</v>
      </c>
      <c r="H6" s="191" t="s">
        <v>625</v>
      </c>
      <c r="I6" s="191" t="s">
        <v>626</v>
      </c>
      <c r="J6" s="446"/>
      <c r="K6" s="446"/>
      <c r="L6" s="446"/>
    </row>
    <row r="7" spans="1:12" ht="13.5" customHeight="1" x14ac:dyDescent="0.25">
      <c r="A7" s="193">
        <v>1</v>
      </c>
      <c r="B7" s="193">
        <v>2</v>
      </c>
      <c r="C7" s="193">
        <v>3</v>
      </c>
      <c r="D7" s="193">
        <v>4</v>
      </c>
      <c r="E7" s="193">
        <v>5</v>
      </c>
      <c r="F7" s="193">
        <v>6</v>
      </c>
      <c r="G7" s="193">
        <v>7</v>
      </c>
      <c r="H7" s="193">
        <v>8</v>
      </c>
      <c r="I7" s="193">
        <v>9</v>
      </c>
      <c r="J7" s="193">
        <v>10</v>
      </c>
      <c r="K7" s="193">
        <v>11</v>
      </c>
      <c r="L7" s="193">
        <v>12</v>
      </c>
    </row>
    <row r="8" spans="1:12" ht="15.75" x14ac:dyDescent="0.25">
      <c r="A8" s="186">
        <v>1</v>
      </c>
      <c r="B8" s="82"/>
      <c r="C8" s="82"/>
      <c r="D8" s="186"/>
      <c r="E8" s="186"/>
      <c r="F8" s="186"/>
      <c r="G8" s="186">
        <f>H8+I8</f>
        <v>0</v>
      </c>
      <c r="H8" s="186"/>
      <c r="I8" s="186"/>
      <c r="J8" s="186"/>
      <c r="K8" s="186"/>
      <c r="L8" s="187"/>
    </row>
    <row r="9" spans="1:12" x14ac:dyDescent="0.25">
      <c r="A9" s="186">
        <v>2</v>
      </c>
      <c r="B9" s="186"/>
      <c r="C9" s="186"/>
      <c r="D9" s="186"/>
      <c r="E9" s="186"/>
      <c r="F9" s="186"/>
      <c r="G9" s="186">
        <f t="shared" ref="G9:G20" si="0">H9+I9</f>
        <v>0</v>
      </c>
      <c r="H9" s="186"/>
      <c r="I9" s="186"/>
      <c r="J9" s="186"/>
      <c r="K9" s="186"/>
      <c r="L9" s="187"/>
    </row>
    <row r="10" spans="1:12" x14ac:dyDescent="0.25">
      <c r="A10" s="186">
        <v>3</v>
      </c>
      <c r="B10" s="186"/>
      <c r="C10" s="186"/>
      <c r="D10" s="186"/>
      <c r="E10" s="186"/>
      <c r="F10" s="186"/>
      <c r="G10" s="186">
        <f t="shared" si="0"/>
        <v>0</v>
      </c>
      <c r="H10" s="186"/>
      <c r="I10" s="186"/>
      <c r="J10" s="186"/>
      <c r="K10" s="186"/>
      <c r="L10" s="187"/>
    </row>
    <row r="11" spans="1:12" x14ac:dyDescent="0.25">
      <c r="A11" s="186">
        <v>4</v>
      </c>
      <c r="B11" s="186"/>
      <c r="C11" s="186"/>
      <c r="D11" s="186"/>
      <c r="E11" s="186"/>
      <c r="F11" s="186"/>
      <c r="G11" s="186">
        <f t="shared" si="0"/>
        <v>0</v>
      </c>
      <c r="H11" s="186"/>
      <c r="I11" s="186"/>
      <c r="J11" s="186"/>
      <c r="K11" s="186"/>
      <c r="L11" s="187"/>
    </row>
    <row r="12" spans="1:12" x14ac:dyDescent="0.25">
      <c r="A12" s="186">
        <v>5</v>
      </c>
      <c r="B12" s="187"/>
      <c r="C12" s="187"/>
      <c r="D12" s="186"/>
      <c r="E12" s="186"/>
      <c r="F12" s="187"/>
      <c r="G12" s="186">
        <f t="shared" si="0"/>
        <v>0</v>
      </c>
      <c r="H12" s="187"/>
      <c r="I12" s="187"/>
      <c r="J12" s="187"/>
      <c r="K12" s="187"/>
      <c r="L12" s="187"/>
    </row>
    <row r="13" spans="1:12" x14ac:dyDescent="0.25">
      <c r="A13" s="186">
        <v>6</v>
      </c>
      <c r="B13" s="187"/>
      <c r="C13" s="187"/>
      <c r="D13" s="186"/>
      <c r="E13" s="186"/>
      <c r="F13" s="187"/>
      <c r="G13" s="186">
        <f t="shared" si="0"/>
        <v>0</v>
      </c>
      <c r="H13" s="187"/>
      <c r="I13" s="187"/>
      <c r="J13" s="187"/>
      <c r="K13" s="187"/>
      <c r="L13" s="187"/>
    </row>
    <row r="14" spans="1:12" x14ac:dyDescent="0.25">
      <c r="A14" s="186">
        <v>7</v>
      </c>
      <c r="B14" s="187"/>
      <c r="C14" s="187"/>
      <c r="D14" s="186"/>
      <c r="E14" s="186"/>
      <c r="F14" s="187"/>
      <c r="G14" s="186">
        <f t="shared" si="0"/>
        <v>0</v>
      </c>
      <c r="H14" s="187"/>
      <c r="I14" s="187"/>
      <c r="J14" s="187"/>
      <c r="K14" s="187"/>
      <c r="L14" s="187"/>
    </row>
    <row r="15" spans="1:12" x14ac:dyDescent="0.25">
      <c r="A15" s="186">
        <v>8</v>
      </c>
      <c r="B15" s="187"/>
      <c r="C15" s="187"/>
      <c r="D15" s="186"/>
      <c r="E15" s="186"/>
      <c r="F15" s="187"/>
      <c r="G15" s="186">
        <f t="shared" si="0"/>
        <v>0</v>
      </c>
      <c r="H15" s="187"/>
      <c r="I15" s="187"/>
      <c r="J15" s="187"/>
      <c r="K15" s="187"/>
      <c r="L15" s="187"/>
    </row>
    <row r="16" spans="1:12" x14ac:dyDescent="0.25">
      <c r="A16" s="186">
        <v>9</v>
      </c>
      <c r="B16" s="187"/>
      <c r="C16" s="187"/>
      <c r="D16" s="186"/>
      <c r="E16" s="186"/>
      <c r="F16" s="187"/>
      <c r="G16" s="186">
        <f t="shared" si="0"/>
        <v>0</v>
      </c>
      <c r="H16" s="187"/>
      <c r="I16" s="187"/>
      <c r="J16" s="187"/>
      <c r="K16" s="187"/>
      <c r="L16" s="187"/>
    </row>
    <row r="17" spans="1:12" x14ac:dyDescent="0.25">
      <c r="A17" s="186">
        <v>10</v>
      </c>
      <c r="B17" s="187"/>
      <c r="C17" s="187"/>
      <c r="D17" s="186"/>
      <c r="E17" s="186"/>
      <c r="F17" s="187"/>
      <c r="G17" s="186">
        <f t="shared" si="0"/>
        <v>0</v>
      </c>
      <c r="H17" s="187"/>
      <c r="I17" s="187"/>
      <c r="J17" s="187"/>
      <c r="K17" s="187"/>
      <c r="L17" s="187"/>
    </row>
    <row r="18" spans="1:12" x14ac:dyDescent="0.25">
      <c r="A18" s="186">
        <v>11</v>
      </c>
      <c r="B18" s="187"/>
      <c r="C18" s="187"/>
      <c r="D18" s="186"/>
      <c r="E18" s="186"/>
      <c r="F18" s="187"/>
      <c r="G18" s="186">
        <f t="shared" si="0"/>
        <v>0</v>
      </c>
      <c r="H18" s="187"/>
      <c r="I18" s="187"/>
      <c r="J18" s="187"/>
      <c r="K18" s="187"/>
      <c r="L18" s="187"/>
    </row>
    <row r="19" spans="1:12" x14ac:dyDescent="0.25">
      <c r="A19" s="186">
        <v>12</v>
      </c>
      <c r="B19" s="187"/>
      <c r="C19" s="187"/>
      <c r="D19" s="186"/>
      <c r="E19" s="186"/>
      <c r="F19" s="187"/>
      <c r="G19" s="186">
        <f t="shared" si="0"/>
        <v>0</v>
      </c>
      <c r="H19" s="187"/>
      <c r="I19" s="187"/>
      <c r="J19" s="187"/>
      <c r="K19" s="187"/>
      <c r="L19" s="187"/>
    </row>
    <row r="20" spans="1:12" s="189" customFormat="1" x14ac:dyDescent="0.25">
      <c r="A20" s="188" t="s">
        <v>642</v>
      </c>
      <c r="B20" s="188"/>
      <c r="C20" s="188"/>
      <c r="D20" s="186"/>
      <c r="E20" s="186"/>
      <c r="F20" s="188"/>
      <c r="G20" s="186">
        <f t="shared" si="0"/>
        <v>0</v>
      </c>
      <c r="H20" s="188"/>
      <c r="I20" s="188"/>
      <c r="J20" s="188"/>
      <c r="K20" s="188"/>
      <c r="L20" s="188"/>
    </row>
    <row r="21" spans="1:12" ht="29.25" customHeight="1" x14ac:dyDescent="0.25">
      <c r="A21" s="459" t="s">
        <v>650</v>
      </c>
      <c r="B21" s="459"/>
      <c r="C21" s="459"/>
      <c r="D21" s="459"/>
      <c r="E21" s="459"/>
      <c r="F21" s="459"/>
      <c r="G21" s="459"/>
      <c r="H21" s="459"/>
      <c r="I21" s="459"/>
      <c r="J21" s="459"/>
      <c r="K21" s="459"/>
      <c r="L21" s="459"/>
    </row>
    <row r="81" spans="20:20" x14ac:dyDescent="0.25">
      <c r="T81" s="192"/>
    </row>
  </sheetData>
  <mergeCells count="13">
    <mergeCell ref="A21:L21"/>
    <mergeCell ref="L5:L6"/>
    <mergeCell ref="A1:K1"/>
    <mergeCell ref="D2:J2"/>
    <mergeCell ref="D3:J3"/>
    <mergeCell ref="A5:A6"/>
    <mergeCell ref="B5:B6"/>
    <mergeCell ref="D5:D6"/>
    <mergeCell ref="E5:E6"/>
    <mergeCell ref="F5:I5"/>
    <mergeCell ref="J5:J6"/>
    <mergeCell ref="K5:K6"/>
    <mergeCell ref="C5:C6"/>
  </mergeCells>
  <pageMargins left="0.70866141732283472" right="0.70866141732283472" top="0.74803149606299213" bottom="0.74803149606299213" header="0.31496062992125984" footer="0.31496062992125984"/>
  <pageSetup paperSize="9" scale="5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6"/>
  <sheetViews>
    <sheetView view="pageBreakPreview" zoomScale="85" zoomScaleNormal="85" zoomScaleSheetLayoutView="85" workbookViewId="0">
      <selection activeCell="C10" sqref="C10"/>
    </sheetView>
  </sheetViews>
  <sheetFormatPr defaultRowHeight="15" x14ac:dyDescent="0.25"/>
  <cols>
    <col min="1" max="1" width="28.5703125" style="145" customWidth="1"/>
    <col min="2" max="2" width="27" style="145" customWidth="1"/>
    <col min="3" max="4" width="23.7109375" style="145" customWidth="1"/>
    <col min="5" max="6" width="29.42578125" style="145" customWidth="1"/>
    <col min="7" max="16384" width="9.140625" style="145"/>
  </cols>
  <sheetData>
    <row r="1" spans="1:6" s="146" customFormat="1" ht="16.5" x14ac:dyDescent="0.25">
      <c r="A1" s="460" t="s">
        <v>475</v>
      </c>
      <c r="B1" s="460"/>
      <c r="C1" s="460"/>
      <c r="D1" s="460"/>
      <c r="E1" s="460"/>
      <c r="F1" s="460"/>
    </row>
    <row r="2" spans="1:6" s="146" customFormat="1" x14ac:dyDescent="0.25">
      <c r="A2" s="147"/>
      <c r="B2" s="147"/>
      <c r="C2" s="147"/>
      <c r="D2" s="147"/>
      <c r="E2" s="147"/>
      <c r="F2" s="147"/>
    </row>
    <row r="3" spans="1:6" s="149" customFormat="1" ht="47.25" x14ac:dyDescent="0.25">
      <c r="A3" s="82"/>
      <c r="B3" s="165" t="s">
        <v>215</v>
      </c>
      <c r="C3" s="165" t="s">
        <v>476</v>
      </c>
      <c r="D3" s="165" t="s">
        <v>217</v>
      </c>
      <c r="E3" s="165" t="s">
        <v>218</v>
      </c>
      <c r="F3" s="165" t="s">
        <v>216</v>
      </c>
    </row>
    <row r="4" spans="1:6" s="149" customFormat="1" ht="31.5" x14ac:dyDescent="0.25">
      <c r="A4" s="25" t="s">
        <v>477</v>
      </c>
      <c r="B4" s="195" t="s">
        <v>711</v>
      </c>
      <c r="C4" s="25"/>
      <c r="D4" s="25"/>
      <c r="E4" s="195" t="s">
        <v>711</v>
      </c>
      <c r="F4" s="195" t="s">
        <v>711</v>
      </c>
    </row>
    <row r="5" spans="1:6" s="149" customFormat="1" ht="36" customHeight="1" x14ac:dyDescent="0.25">
      <c r="A5" s="25" t="s">
        <v>478</v>
      </c>
      <c r="B5" s="195" t="s">
        <v>712</v>
      </c>
      <c r="C5" s="25"/>
      <c r="D5" s="25"/>
      <c r="E5" s="195" t="s">
        <v>712</v>
      </c>
      <c r="F5" s="195" t="s">
        <v>712</v>
      </c>
    </row>
    <row r="6" spans="1:6" s="149" customFormat="1" ht="31.5" x14ac:dyDescent="0.25">
      <c r="A6" s="25" t="s">
        <v>479</v>
      </c>
      <c r="B6" s="195" t="s">
        <v>713</v>
      </c>
      <c r="C6" s="25"/>
      <c r="D6" s="25"/>
      <c r="E6" s="195" t="s">
        <v>713</v>
      </c>
      <c r="F6" s="195" t="s">
        <v>713</v>
      </c>
    </row>
    <row r="7" spans="1:6" s="149" customFormat="1" ht="47.25" x14ac:dyDescent="0.25">
      <c r="A7" s="25" t="s">
        <v>480</v>
      </c>
      <c r="B7" s="195" t="s">
        <v>714</v>
      </c>
      <c r="C7" s="25"/>
      <c r="D7" s="25"/>
      <c r="E7" s="195" t="s">
        <v>714</v>
      </c>
      <c r="F7" s="195" t="s">
        <v>714</v>
      </c>
    </row>
    <row r="8" spans="1:6" s="149" customFormat="1" ht="31.5" x14ac:dyDescent="0.25">
      <c r="A8" s="166" t="s">
        <v>481</v>
      </c>
      <c r="B8" s="166" t="s">
        <v>715</v>
      </c>
      <c r="C8" s="166"/>
      <c r="D8" s="166"/>
      <c r="E8" s="166" t="s">
        <v>715</v>
      </c>
      <c r="F8" s="166" t="s">
        <v>715</v>
      </c>
    </row>
    <row r="9" spans="1:6" ht="86.25" customHeight="1" x14ac:dyDescent="0.25">
      <c r="A9" s="24" t="s">
        <v>482</v>
      </c>
      <c r="B9" s="194" t="s">
        <v>716</v>
      </c>
      <c r="C9" s="167"/>
      <c r="D9" s="167"/>
      <c r="E9" s="195" t="s">
        <v>724</v>
      </c>
      <c r="F9" s="195" t="s">
        <v>725</v>
      </c>
    </row>
    <row r="10" spans="1:6" ht="106.5" customHeight="1" x14ac:dyDescent="0.25">
      <c r="A10" s="25" t="s">
        <v>483</v>
      </c>
      <c r="B10" s="99" t="s">
        <v>717</v>
      </c>
      <c r="C10" s="168"/>
      <c r="D10" s="168"/>
      <c r="E10" s="195" t="s">
        <v>726</v>
      </c>
      <c r="F10" s="195" t="s">
        <v>727</v>
      </c>
    </row>
    <row r="11" spans="1:6" ht="50.25" customHeight="1" x14ac:dyDescent="0.25">
      <c r="A11" s="25" t="s">
        <v>484</v>
      </c>
      <c r="B11" s="99" t="s">
        <v>718</v>
      </c>
      <c r="C11" s="168"/>
      <c r="D11" s="168"/>
      <c r="E11" s="195" t="s">
        <v>728</v>
      </c>
      <c r="F11" s="195" t="s">
        <v>729</v>
      </c>
    </row>
    <row r="12" spans="1:6" ht="35.25" customHeight="1" x14ac:dyDescent="0.25">
      <c r="A12" s="166" t="s">
        <v>485</v>
      </c>
      <c r="B12" s="201" t="s">
        <v>719</v>
      </c>
      <c r="C12" s="169"/>
      <c r="D12" s="169"/>
      <c r="E12" s="201" t="s">
        <v>730</v>
      </c>
      <c r="F12" s="201" t="s">
        <v>731</v>
      </c>
    </row>
    <row r="13" spans="1:6" ht="56.25" customHeight="1" x14ac:dyDescent="0.25">
      <c r="A13" s="24" t="s">
        <v>486</v>
      </c>
      <c r="B13" s="99" t="s">
        <v>720</v>
      </c>
      <c r="C13" s="167"/>
      <c r="D13" s="167"/>
      <c r="E13" s="99" t="str">
        <f t="shared" ref="E13:E16" si="0">F13</f>
        <v>Андреевский Александр Юрьевич</v>
      </c>
      <c r="F13" s="99" t="s">
        <v>732</v>
      </c>
    </row>
    <row r="14" spans="1:6" ht="55.5" customHeight="1" x14ac:dyDescent="0.25">
      <c r="A14" s="25" t="s">
        <v>487</v>
      </c>
      <c r="B14" s="99" t="s">
        <v>721</v>
      </c>
      <c r="C14" s="168"/>
      <c r="D14" s="168"/>
      <c r="E14" s="99" t="str">
        <f t="shared" si="0"/>
        <v>Директор департамента культуры и спорта Нефтеюганского района</v>
      </c>
      <c r="F14" s="99" t="s">
        <v>733</v>
      </c>
    </row>
    <row r="15" spans="1:6" ht="70.5" customHeight="1" x14ac:dyDescent="0.25">
      <c r="A15" s="25" t="s">
        <v>488</v>
      </c>
      <c r="B15" s="99" t="s">
        <v>722</v>
      </c>
      <c r="C15" s="168"/>
      <c r="D15" s="168"/>
      <c r="E15" s="99" t="str">
        <f t="shared" si="0"/>
        <v>8(3463)316-411</v>
      </c>
      <c r="F15" s="99" t="s">
        <v>734</v>
      </c>
    </row>
    <row r="16" spans="1:6" ht="51" customHeight="1" x14ac:dyDescent="0.25">
      <c r="A16" s="25" t="s">
        <v>489</v>
      </c>
      <c r="B16" s="99" t="s">
        <v>723</v>
      </c>
      <c r="C16" s="168"/>
      <c r="D16" s="168"/>
      <c r="E16" s="99" t="str">
        <f t="shared" si="0"/>
        <v>dkis2014@mail.ru</v>
      </c>
      <c r="F16" s="99" t="s">
        <v>735</v>
      </c>
    </row>
  </sheetData>
  <mergeCells count="1">
    <mergeCell ref="A1:F1"/>
  </mergeCells>
  <hyperlinks>
    <hyperlink ref="B12" r:id="rId1" xr:uid="{C90AB791-192D-4442-9B30-B7980E8A2111}"/>
  </hyperlinks>
  <pageMargins left="0.39370078740157477" right="0.39370078740157477" top="0.59055118110236249" bottom="0.39370078740157477" header="0.31496062992125984" footer="0.31496062992125984"/>
  <pageSetup paperSize="9" scale="58" fitToHeight="0"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79"/>
  <sheetViews>
    <sheetView topLeftCell="B1" zoomScale="85" workbookViewId="0">
      <pane ySplit="4" topLeftCell="A5" activePane="bottomLeft" state="frozen"/>
      <selection sqref="A1:G1"/>
      <selection pane="bottomLeft" activeCell="G19" sqref="G19"/>
    </sheetView>
  </sheetViews>
  <sheetFormatPr defaultRowHeight="15.75" x14ac:dyDescent="0.25"/>
  <cols>
    <col min="1" max="1" width="10.7109375" style="170" bestFit="1" customWidth="1"/>
    <col min="2" max="2" width="11.28515625" style="170" bestFit="1" customWidth="1"/>
    <col min="3" max="3" width="10.140625" style="170" bestFit="1" customWidth="1"/>
    <col min="4" max="4" width="10.28515625" style="170" bestFit="1" customWidth="1"/>
    <col min="5" max="5" width="9.5703125" style="170" bestFit="1" customWidth="1"/>
    <col min="6" max="6" width="10.28515625" style="170" bestFit="1" customWidth="1"/>
    <col min="7" max="7" width="84.140625" style="170" customWidth="1"/>
    <col min="8" max="8" width="9.140625" style="170" customWidth="1"/>
    <col min="9" max="16384" width="9.140625" style="170"/>
  </cols>
  <sheetData>
    <row r="1" spans="1:7" ht="16.5" x14ac:dyDescent="0.25">
      <c r="A1" s="471" t="s">
        <v>490</v>
      </c>
      <c r="B1" s="471"/>
      <c r="C1" s="471"/>
      <c r="D1" s="471"/>
      <c r="E1" s="471"/>
      <c r="F1" s="471"/>
      <c r="G1" s="471"/>
    </row>
    <row r="2" spans="1:7" ht="16.5" x14ac:dyDescent="0.25">
      <c r="A2" s="471" t="s">
        <v>491</v>
      </c>
      <c r="B2" s="471"/>
      <c r="C2" s="471"/>
      <c r="D2" s="471"/>
      <c r="E2" s="471"/>
      <c r="F2" s="471"/>
      <c r="G2" s="471"/>
    </row>
    <row r="4" spans="1:7" ht="26.25" customHeight="1" x14ac:dyDescent="0.25">
      <c r="A4" s="171" t="s">
        <v>492</v>
      </c>
      <c r="B4" s="172" t="s">
        <v>493</v>
      </c>
      <c r="C4" s="171" t="s">
        <v>494</v>
      </c>
      <c r="D4" s="171" t="s">
        <v>495</v>
      </c>
      <c r="E4" s="173" t="s">
        <v>496</v>
      </c>
      <c r="F4" s="173" t="s">
        <v>497</v>
      </c>
      <c r="G4" s="171" t="s">
        <v>498</v>
      </c>
    </row>
    <row r="5" spans="1:7" s="76" customFormat="1" ht="54" customHeight="1" x14ac:dyDescent="0.25">
      <c r="A5" s="464" t="s">
        <v>499</v>
      </c>
      <c r="B5" s="174" t="s">
        <v>500</v>
      </c>
      <c r="C5" s="472"/>
      <c r="D5" s="467" t="s">
        <v>501</v>
      </c>
      <c r="E5" s="467"/>
      <c r="F5" s="467" t="s">
        <v>501</v>
      </c>
      <c r="G5" s="461" t="s">
        <v>502</v>
      </c>
    </row>
    <row r="6" spans="1:7" s="76" customFormat="1" ht="54" customHeight="1" x14ac:dyDescent="0.25">
      <c r="A6" s="465"/>
      <c r="B6" s="175" t="s">
        <v>503</v>
      </c>
      <c r="C6" s="470"/>
      <c r="D6" s="468"/>
      <c r="E6" s="468"/>
      <c r="F6" s="468"/>
      <c r="G6" s="462"/>
    </row>
    <row r="7" spans="1:7" s="76" customFormat="1" ht="54" customHeight="1" x14ac:dyDescent="0.25">
      <c r="A7" s="466"/>
      <c r="B7" s="176" t="s">
        <v>504</v>
      </c>
      <c r="C7" s="473"/>
      <c r="D7" s="469"/>
      <c r="E7" s="469"/>
      <c r="F7" s="469"/>
      <c r="G7" s="463"/>
    </row>
    <row r="8" spans="1:7" s="76" customFormat="1" ht="17.25" customHeight="1" x14ac:dyDescent="0.25">
      <c r="A8" s="174" t="s">
        <v>505</v>
      </c>
      <c r="B8" s="470" t="s">
        <v>506</v>
      </c>
      <c r="C8" s="467" t="s">
        <v>501</v>
      </c>
      <c r="D8" s="467"/>
      <c r="E8" s="467" t="s">
        <v>501</v>
      </c>
      <c r="F8" s="467"/>
      <c r="G8" s="461" t="s">
        <v>507</v>
      </c>
    </row>
    <row r="9" spans="1:7" s="76" customFormat="1" ht="17.25" customHeight="1" x14ac:dyDescent="0.25">
      <c r="A9" s="175" t="s">
        <v>508</v>
      </c>
      <c r="B9" s="470"/>
      <c r="C9" s="468"/>
      <c r="D9" s="468"/>
      <c r="E9" s="468"/>
      <c r="F9" s="468"/>
      <c r="G9" s="462"/>
    </row>
    <row r="10" spans="1:7" s="76" customFormat="1" ht="17.25" customHeight="1" x14ac:dyDescent="0.25">
      <c r="A10" s="175" t="s">
        <v>509</v>
      </c>
      <c r="B10" s="470"/>
      <c r="C10" s="468"/>
      <c r="D10" s="468"/>
      <c r="E10" s="468"/>
      <c r="F10" s="468"/>
      <c r="G10" s="462"/>
    </row>
    <row r="11" spans="1:7" s="76" customFormat="1" ht="17.25" customHeight="1" x14ac:dyDescent="0.25">
      <c r="A11" s="175" t="s">
        <v>510</v>
      </c>
      <c r="B11" s="470"/>
      <c r="C11" s="468"/>
      <c r="D11" s="468"/>
      <c r="E11" s="468"/>
      <c r="F11" s="468"/>
      <c r="G11" s="462"/>
    </row>
    <row r="12" spans="1:7" s="76" customFormat="1" ht="32.25" customHeight="1" x14ac:dyDescent="0.25">
      <c r="A12" s="464" t="s">
        <v>511</v>
      </c>
      <c r="B12" s="174" t="s">
        <v>512</v>
      </c>
      <c r="C12" s="467"/>
      <c r="D12" s="467"/>
      <c r="E12" s="467"/>
      <c r="F12" s="467"/>
      <c r="G12" s="461" t="s">
        <v>513</v>
      </c>
    </row>
    <row r="13" spans="1:7" s="76" customFormat="1" ht="32.25" customHeight="1" x14ac:dyDescent="0.25">
      <c r="A13" s="465"/>
      <c r="B13" s="175" t="s">
        <v>514</v>
      </c>
      <c r="C13" s="468"/>
      <c r="D13" s="468"/>
      <c r="E13" s="468"/>
      <c r="F13" s="468"/>
      <c r="G13" s="462"/>
    </row>
    <row r="14" spans="1:7" s="76" customFormat="1" ht="32.25" customHeight="1" x14ac:dyDescent="0.25">
      <c r="A14" s="465"/>
      <c r="B14" s="175" t="s">
        <v>515</v>
      </c>
      <c r="C14" s="468"/>
      <c r="D14" s="468"/>
      <c r="E14" s="468"/>
      <c r="F14" s="468"/>
      <c r="G14" s="462"/>
    </row>
    <row r="15" spans="1:7" s="76" customFormat="1" ht="32.25" customHeight="1" x14ac:dyDescent="0.25">
      <c r="A15" s="466"/>
      <c r="B15" s="176" t="s">
        <v>509</v>
      </c>
      <c r="C15" s="469"/>
      <c r="D15" s="469"/>
      <c r="E15" s="469"/>
      <c r="F15" s="469"/>
      <c r="G15" s="463"/>
    </row>
    <row r="16" spans="1:7" s="76" customFormat="1" ht="21" customHeight="1" x14ac:dyDescent="0.25">
      <c r="A16" s="464" t="s">
        <v>516</v>
      </c>
      <c r="B16" s="174" t="s">
        <v>517</v>
      </c>
      <c r="C16" s="467"/>
      <c r="D16" s="467"/>
      <c r="E16" s="467"/>
      <c r="F16" s="467"/>
      <c r="G16" s="461" t="s">
        <v>518</v>
      </c>
    </row>
    <row r="17" spans="1:7" s="76" customFormat="1" ht="21" customHeight="1" x14ac:dyDescent="0.25">
      <c r="A17" s="465"/>
      <c r="B17" s="175" t="s">
        <v>519</v>
      </c>
      <c r="C17" s="468"/>
      <c r="D17" s="468"/>
      <c r="E17" s="468"/>
      <c r="F17" s="468"/>
      <c r="G17" s="462"/>
    </row>
    <row r="18" spans="1:7" s="76" customFormat="1" ht="21" customHeight="1" x14ac:dyDescent="0.25">
      <c r="A18" s="466"/>
      <c r="B18" s="176" t="s">
        <v>508</v>
      </c>
      <c r="C18" s="469"/>
      <c r="D18" s="469"/>
      <c r="E18" s="469"/>
      <c r="F18" s="469"/>
      <c r="G18" s="463"/>
    </row>
    <row r="19" spans="1:7" s="76" customFormat="1" ht="83.25" customHeight="1" x14ac:dyDescent="0.25">
      <c r="A19" s="173" t="s">
        <v>520</v>
      </c>
      <c r="B19" s="173" t="s">
        <v>521</v>
      </c>
      <c r="C19" s="173"/>
      <c r="D19" s="173"/>
      <c r="E19" s="173"/>
      <c r="F19" s="173"/>
      <c r="G19" s="177" t="s">
        <v>522</v>
      </c>
    </row>
    <row r="20" spans="1:7" x14ac:dyDescent="0.25">
      <c r="A20" s="178"/>
      <c r="B20" s="178"/>
      <c r="C20" s="178"/>
      <c r="D20" s="178"/>
      <c r="E20" s="178"/>
      <c r="F20" s="178"/>
      <c r="G20" s="178"/>
    </row>
    <row r="21" spans="1:7" x14ac:dyDescent="0.25">
      <c r="A21" s="178"/>
      <c r="B21" s="178"/>
      <c r="C21" s="178"/>
      <c r="D21" s="178"/>
      <c r="E21" s="178"/>
      <c r="F21" s="178"/>
      <c r="G21" s="178"/>
    </row>
    <row r="22" spans="1:7" x14ac:dyDescent="0.25">
      <c r="A22" s="178"/>
      <c r="B22" s="178"/>
      <c r="C22" s="178"/>
      <c r="D22" s="178"/>
      <c r="E22" s="178"/>
      <c r="F22" s="178"/>
      <c r="G22" s="178"/>
    </row>
    <row r="23" spans="1:7" x14ac:dyDescent="0.25">
      <c r="A23" s="178"/>
      <c r="B23" s="178"/>
      <c r="C23" s="178"/>
      <c r="D23" s="178"/>
      <c r="E23" s="178"/>
      <c r="F23" s="178"/>
      <c r="G23" s="178"/>
    </row>
    <row r="24" spans="1:7" x14ac:dyDescent="0.25">
      <c r="A24" s="178"/>
      <c r="B24" s="178"/>
      <c r="C24" s="178"/>
      <c r="D24" s="178"/>
      <c r="E24" s="178"/>
      <c r="F24" s="178"/>
      <c r="G24" s="178"/>
    </row>
    <row r="25" spans="1:7" x14ac:dyDescent="0.25">
      <c r="A25" s="178"/>
      <c r="B25" s="178"/>
      <c r="C25" s="178"/>
      <c r="D25" s="178"/>
      <c r="E25" s="178"/>
      <c r="F25" s="178"/>
      <c r="G25" s="178"/>
    </row>
    <row r="26" spans="1:7" x14ac:dyDescent="0.25">
      <c r="A26" s="178"/>
      <c r="B26" s="178"/>
      <c r="C26" s="178"/>
      <c r="D26" s="178"/>
      <c r="E26" s="178"/>
      <c r="F26" s="178"/>
      <c r="G26" s="178"/>
    </row>
    <row r="27" spans="1:7" x14ac:dyDescent="0.25">
      <c r="A27" s="178"/>
      <c r="B27" s="178"/>
      <c r="C27" s="178"/>
      <c r="D27" s="178"/>
      <c r="E27" s="178"/>
      <c r="F27" s="178"/>
      <c r="G27" s="178"/>
    </row>
    <row r="28" spans="1:7" x14ac:dyDescent="0.25">
      <c r="A28" s="178"/>
      <c r="B28" s="178"/>
      <c r="C28" s="178"/>
      <c r="D28" s="178"/>
      <c r="E28" s="178"/>
      <c r="F28" s="178"/>
      <c r="G28" s="178"/>
    </row>
    <row r="29" spans="1:7" x14ac:dyDescent="0.25">
      <c r="A29" s="178"/>
      <c r="B29" s="178"/>
      <c r="C29" s="178"/>
      <c r="D29" s="178"/>
      <c r="E29" s="178"/>
      <c r="F29" s="178"/>
      <c r="G29" s="178"/>
    </row>
    <row r="30" spans="1:7" x14ac:dyDescent="0.25">
      <c r="A30" s="178"/>
      <c r="B30" s="178"/>
      <c r="C30" s="178"/>
      <c r="D30" s="178"/>
      <c r="E30" s="178"/>
      <c r="F30" s="178"/>
      <c r="G30" s="178"/>
    </row>
    <row r="31" spans="1:7" x14ac:dyDescent="0.25">
      <c r="A31" s="178"/>
      <c r="B31" s="178"/>
      <c r="C31" s="178"/>
      <c r="D31" s="178"/>
      <c r="E31" s="178"/>
      <c r="F31" s="178"/>
      <c r="G31" s="178"/>
    </row>
    <row r="32" spans="1:7" x14ac:dyDescent="0.25">
      <c r="A32" s="178"/>
      <c r="B32" s="178"/>
      <c r="C32" s="178"/>
      <c r="D32" s="178"/>
      <c r="E32" s="178"/>
      <c r="F32" s="178"/>
      <c r="G32" s="178"/>
    </row>
    <row r="33" spans="1:7" x14ac:dyDescent="0.25">
      <c r="A33" s="178"/>
      <c r="B33" s="178"/>
      <c r="C33" s="178"/>
      <c r="D33" s="178"/>
      <c r="E33" s="178"/>
      <c r="F33" s="178"/>
      <c r="G33" s="178"/>
    </row>
    <row r="34" spans="1:7" x14ac:dyDescent="0.25">
      <c r="A34" s="178"/>
      <c r="B34" s="178"/>
      <c r="C34" s="178"/>
      <c r="D34" s="178"/>
      <c r="E34" s="178"/>
      <c r="F34" s="178"/>
      <c r="G34" s="178"/>
    </row>
    <row r="35" spans="1:7" x14ac:dyDescent="0.25">
      <c r="A35" s="178"/>
      <c r="B35" s="178"/>
      <c r="C35" s="178"/>
      <c r="D35" s="178"/>
      <c r="E35" s="178"/>
      <c r="F35" s="178"/>
      <c r="G35" s="178"/>
    </row>
    <row r="36" spans="1:7" x14ac:dyDescent="0.25">
      <c r="A36" s="178"/>
      <c r="B36" s="178"/>
      <c r="C36" s="178"/>
      <c r="D36" s="178"/>
      <c r="E36" s="178"/>
      <c r="F36" s="178"/>
      <c r="G36" s="178"/>
    </row>
    <row r="37" spans="1:7" x14ac:dyDescent="0.25">
      <c r="A37" s="178"/>
      <c r="B37" s="178"/>
      <c r="C37" s="178"/>
      <c r="D37" s="178"/>
      <c r="E37" s="178"/>
      <c r="F37" s="178"/>
      <c r="G37" s="178"/>
    </row>
    <row r="38" spans="1:7" x14ac:dyDescent="0.25">
      <c r="A38" s="178"/>
      <c r="B38" s="178"/>
      <c r="C38" s="178"/>
      <c r="D38" s="178"/>
      <c r="E38" s="178"/>
      <c r="F38" s="178"/>
      <c r="G38" s="178"/>
    </row>
    <row r="39" spans="1:7" x14ac:dyDescent="0.25">
      <c r="A39" s="178"/>
      <c r="B39" s="178"/>
      <c r="C39" s="178"/>
      <c r="D39" s="178"/>
      <c r="E39" s="178"/>
      <c r="F39" s="178"/>
      <c r="G39" s="178"/>
    </row>
    <row r="40" spans="1:7" x14ac:dyDescent="0.25">
      <c r="A40" s="178"/>
      <c r="B40" s="178"/>
      <c r="C40" s="178"/>
      <c r="D40" s="178"/>
      <c r="E40" s="178"/>
      <c r="F40" s="178"/>
      <c r="G40" s="178"/>
    </row>
    <row r="41" spans="1:7" x14ac:dyDescent="0.25">
      <c r="A41" s="178"/>
      <c r="B41" s="178"/>
      <c r="C41" s="178"/>
      <c r="D41" s="178"/>
      <c r="E41" s="178"/>
      <c r="F41" s="178"/>
      <c r="G41" s="178"/>
    </row>
    <row r="42" spans="1:7" x14ac:dyDescent="0.25">
      <c r="A42" s="178"/>
      <c r="B42" s="178"/>
      <c r="C42" s="178"/>
      <c r="D42" s="178"/>
      <c r="E42" s="178"/>
      <c r="F42" s="178"/>
      <c r="G42" s="178"/>
    </row>
    <row r="43" spans="1:7" x14ac:dyDescent="0.25">
      <c r="A43" s="178"/>
      <c r="B43" s="178"/>
      <c r="C43" s="178"/>
      <c r="D43" s="178"/>
      <c r="E43" s="178"/>
      <c r="F43" s="178"/>
      <c r="G43" s="178"/>
    </row>
    <row r="44" spans="1:7" x14ac:dyDescent="0.25">
      <c r="A44" s="178"/>
      <c r="B44" s="178"/>
      <c r="C44" s="178"/>
      <c r="D44" s="178"/>
      <c r="E44" s="178"/>
      <c r="F44" s="178"/>
      <c r="G44" s="178"/>
    </row>
    <row r="45" spans="1:7" x14ac:dyDescent="0.25">
      <c r="A45" s="178"/>
      <c r="B45" s="178"/>
      <c r="C45" s="178"/>
      <c r="D45" s="178"/>
      <c r="E45" s="178"/>
      <c r="F45" s="178"/>
      <c r="G45" s="178"/>
    </row>
    <row r="46" spans="1:7" x14ac:dyDescent="0.25">
      <c r="A46" s="178"/>
      <c r="B46" s="178"/>
      <c r="C46" s="178"/>
      <c r="D46" s="178"/>
      <c r="E46" s="178"/>
      <c r="F46" s="178"/>
      <c r="G46" s="178"/>
    </row>
    <row r="47" spans="1:7" x14ac:dyDescent="0.25">
      <c r="A47" s="178"/>
      <c r="B47" s="178"/>
      <c r="C47" s="178"/>
      <c r="D47" s="178"/>
      <c r="E47" s="178"/>
      <c r="F47" s="178"/>
      <c r="G47" s="178"/>
    </row>
    <row r="48" spans="1:7" x14ac:dyDescent="0.25">
      <c r="A48" s="178"/>
      <c r="B48" s="178"/>
      <c r="C48" s="178"/>
      <c r="D48" s="178"/>
      <c r="E48" s="178"/>
      <c r="F48" s="178"/>
      <c r="G48" s="178"/>
    </row>
    <row r="49" spans="1:7" x14ac:dyDescent="0.25">
      <c r="A49" s="178"/>
      <c r="B49" s="178"/>
      <c r="C49" s="178"/>
      <c r="D49" s="178"/>
      <c r="E49" s="178"/>
      <c r="F49" s="178"/>
      <c r="G49" s="178"/>
    </row>
    <row r="50" spans="1:7" x14ac:dyDescent="0.25">
      <c r="A50" s="178"/>
      <c r="B50" s="178"/>
      <c r="C50" s="178"/>
      <c r="D50" s="178"/>
      <c r="E50" s="178"/>
      <c r="F50" s="178"/>
      <c r="G50" s="178"/>
    </row>
    <row r="51" spans="1:7" x14ac:dyDescent="0.25">
      <c r="A51" s="178"/>
      <c r="B51" s="178"/>
      <c r="C51" s="178"/>
      <c r="D51" s="178"/>
      <c r="E51" s="178"/>
      <c r="F51" s="178"/>
      <c r="G51" s="178"/>
    </row>
    <row r="52" spans="1:7" x14ac:dyDescent="0.25">
      <c r="A52" s="178"/>
      <c r="B52" s="178"/>
      <c r="C52" s="178"/>
      <c r="D52" s="178"/>
      <c r="E52" s="178"/>
      <c r="F52" s="178"/>
      <c r="G52" s="178"/>
    </row>
    <row r="53" spans="1:7" x14ac:dyDescent="0.25">
      <c r="A53" s="178"/>
      <c r="B53" s="178"/>
      <c r="C53" s="178"/>
      <c r="D53" s="178"/>
      <c r="E53" s="178"/>
      <c r="F53" s="178"/>
      <c r="G53" s="178"/>
    </row>
    <row r="54" spans="1:7" x14ac:dyDescent="0.25">
      <c r="A54" s="178"/>
      <c r="B54" s="178"/>
      <c r="C54" s="178"/>
      <c r="D54" s="178"/>
      <c r="E54" s="178"/>
      <c r="F54" s="178"/>
      <c r="G54" s="178"/>
    </row>
    <row r="55" spans="1:7" x14ac:dyDescent="0.25">
      <c r="A55" s="178"/>
      <c r="B55" s="178"/>
      <c r="C55" s="178"/>
      <c r="D55" s="178"/>
      <c r="E55" s="178"/>
      <c r="F55" s="178"/>
      <c r="G55" s="178"/>
    </row>
    <row r="56" spans="1:7" x14ac:dyDescent="0.25">
      <c r="A56" s="178"/>
      <c r="B56" s="178"/>
      <c r="C56" s="178"/>
      <c r="D56" s="178"/>
      <c r="E56" s="178"/>
      <c r="F56" s="178"/>
      <c r="G56" s="178"/>
    </row>
    <row r="57" spans="1:7" x14ac:dyDescent="0.25">
      <c r="A57" s="178"/>
      <c r="B57" s="178"/>
      <c r="C57" s="178"/>
      <c r="D57" s="178"/>
      <c r="E57" s="178"/>
      <c r="F57" s="178"/>
      <c r="G57" s="178"/>
    </row>
    <row r="58" spans="1:7" x14ac:dyDescent="0.25">
      <c r="A58" s="178"/>
      <c r="B58" s="178"/>
      <c r="C58" s="178"/>
      <c r="D58" s="178"/>
      <c r="E58" s="178"/>
      <c r="F58" s="178"/>
      <c r="G58" s="178"/>
    </row>
    <row r="59" spans="1:7" x14ac:dyDescent="0.25">
      <c r="A59" s="178"/>
      <c r="B59" s="178"/>
      <c r="C59" s="178"/>
      <c r="D59" s="178"/>
      <c r="E59" s="178"/>
      <c r="F59" s="178"/>
      <c r="G59" s="178"/>
    </row>
    <row r="60" spans="1:7" x14ac:dyDescent="0.25">
      <c r="A60" s="178"/>
      <c r="B60" s="178"/>
      <c r="C60" s="178"/>
      <c r="D60" s="178"/>
      <c r="E60" s="178"/>
      <c r="F60" s="178"/>
      <c r="G60" s="178"/>
    </row>
    <row r="61" spans="1:7" x14ac:dyDescent="0.25">
      <c r="A61" s="178"/>
      <c r="B61" s="178"/>
      <c r="C61" s="178"/>
      <c r="D61" s="178"/>
      <c r="E61" s="178"/>
      <c r="F61" s="178"/>
      <c r="G61" s="178"/>
    </row>
    <row r="62" spans="1:7" x14ac:dyDescent="0.25">
      <c r="A62" s="178"/>
      <c r="B62" s="178"/>
      <c r="C62" s="178"/>
      <c r="D62" s="178"/>
      <c r="E62" s="178"/>
      <c r="F62" s="178"/>
      <c r="G62" s="178"/>
    </row>
    <row r="63" spans="1:7" x14ac:dyDescent="0.25">
      <c r="A63" s="178"/>
      <c r="B63" s="178"/>
      <c r="C63" s="178"/>
      <c r="D63" s="178"/>
      <c r="E63" s="178"/>
      <c r="F63" s="178"/>
      <c r="G63" s="178"/>
    </row>
    <row r="64" spans="1:7" x14ac:dyDescent="0.25">
      <c r="A64" s="178"/>
      <c r="B64" s="178"/>
      <c r="C64" s="178"/>
      <c r="D64" s="178"/>
      <c r="E64" s="178"/>
      <c r="F64" s="178"/>
      <c r="G64" s="178"/>
    </row>
    <row r="65" spans="1:7" x14ac:dyDescent="0.25">
      <c r="A65" s="178"/>
      <c r="B65" s="178"/>
      <c r="C65" s="178"/>
      <c r="D65" s="178"/>
      <c r="E65" s="178"/>
      <c r="F65" s="178"/>
      <c r="G65" s="178"/>
    </row>
    <row r="66" spans="1:7" x14ac:dyDescent="0.25">
      <c r="A66" s="178"/>
      <c r="B66" s="178"/>
      <c r="C66" s="178"/>
      <c r="D66" s="178"/>
      <c r="E66" s="178"/>
      <c r="F66" s="178"/>
      <c r="G66" s="178"/>
    </row>
    <row r="67" spans="1:7" x14ac:dyDescent="0.25">
      <c r="A67" s="178"/>
      <c r="B67" s="178"/>
      <c r="C67" s="178"/>
      <c r="D67" s="178"/>
      <c r="E67" s="178"/>
      <c r="F67" s="178"/>
      <c r="G67" s="178"/>
    </row>
    <row r="68" spans="1:7" x14ac:dyDescent="0.25">
      <c r="A68" s="178"/>
      <c r="B68" s="178"/>
      <c r="C68" s="178"/>
      <c r="D68" s="178"/>
      <c r="E68" s="178"/>
      <c r="F68" s="178"/>
      <c r="G68" s="178"/>
    </row>
    <row r="69" spans="1:7" x14ac:dyDescent="0.25">
      <c r="A69" s="178"/>
      <c r="B69" s="178"/>
      <c r="C69" s="178"/>
      <c r="D69" s="178"/>
      <c r="E69" s="178"/>
      <c r="F69" s="178"/>
      <c r="G69" s="178"/>
    </row>
    <row r="70" spans="1:7" x14ac:dyDescent="0.25">
      <c r="A70" s="178"/>
      <c r="B70" s="178"/>
      <c r="C70" s="178"/>
      <c r="D70" s="178"/>
      <c r="E70" s="178"/>
      <c r="F70" s="178"/>
      <c r="G70" s="178"/>
    </row>
    <row r="71" spans="1:7" x14ac:dyDescent="0.25">
      <c r="A71" s="178"/>
      <c r="B71" s="178"/>
      <c r="C71" s="178"/>
      <c r="D71" s="178"/>
      <c r="E71" s="178"/>
      <c r="F71" s="178"/>
      <c r="G71" s="178"/>
    </row>
    <row r="72" spans="1:7" x14ac:dyDescent="0.25">
      <c r="A72" s="178"/>
      <c r="B72" s="178"/>
      <c r="C72" s="178"/>
      <c r="D72" s="178"/>
      <c r="E72" s="178"/>
      <c r="F72" s="178"/>
      <c r="G72" s="178"/>
    </row>
    <row r="73" spans="1:7" x14ac:dyDescent="0.25">
      <c r="A73" s="178"/>
      <c r="B73" s="178"/>
      <c r="C73" s="178"/>
      <c r="D73" s="178"/>
      <c r="E73" s="178"/>
      <c r="F73" s="178"/>
      <c r="G73" s="178"/>
    </row>
    <row r="74" spans="1:7" x14ac:dyDescent="0.25">
      <c r="A74" s="178"/>
      <c r="B74" s="178"/>
      <c r="C74" s="178"/>
      <c r="D74" s="178"/>
      <c r="E74" s="178"/>
      <c r="F74" s="178"/>
      <c r="G74" s="178"/>
    </row>
    <row r="75" spans="1:7" x14ac:dyDescent="0.25">
      <c r="A75" s="178"/>
      <c r="B75" s="178"/>
      <c r="C75" s="178"/>
      <c r="D75" s="178"/>
      <c r="E75" s="178"/>
      <c r="F75" s="178"/>
      <c r="G75" s="178"/>
    </row>
    <row r="76" spans="1:7" x14ac:dyDescent="0.25">
      <c r="A76" s="178"/>
      <c r="B76" s="178"/>
      <c r="C76" s="178"/>
      <c r="D76" s="178"/>
      <c r="E76" s="178"/>
      <c r="F76" s="178"/>
      <c r="G76" s="178"/>
    </row>
    <row r="77" spans="1:7" x14ac:dyDescent="0.25">
      <c r="A77" s="178"/>
      <c r="B77" s="178"/>
      <c r="C77" s="178"/>
      <c r="D77" s="178"/>
      <c r="E77" s="178"/>
      <c r="F77" s="178"/>
      <c r="G77" s="178"/>
    </row>
    <row r="78" spans="1:7" x14ac:dyDescent="0.25">
      <c r="A78" s="178"/>
      <c r="B78" s="178"/>
      <c r="C78" s="178"/>
      <c r="D78" s="178"/>
      <c r="E78" s="178"/>
      <c r="F78" s="178"/>
      <c r="G78" s="178"/>
    </row>
    <row r="79" spans="1:7" x14ac:dyDescent="0.25">
      <c r="A79" s="178"/>
      <c r="B79" s="178"/>
      <c r="C79" s="178"/>
      <c r="D79" s="178"/>
      <c r="E79" s="178"/>
      <c r="F79" s="178"/>
      <c r="G79" s="178"/>
    </row>
  </sheetData>
  <mergeCells count="26">
    <mergeCell ref="A1:G1"/>
    <mergeCell ref="A2:G2"/>
    <mergeCell ref="A5:A7"/>
    <mergeCell ref="C5:C7"/>
    <mergeCell ref="D5:D7"/>
    <mergeCell ref="E5:E7"/>
    <mergeCell ref="F5:F7"/>
    <mergeCell ref="G5:G7"/>
    <mergeCell ref="G8:G11"/>
    <mergeCell ref="A12:A15"/>
    <mergeCell ref="C12:C15"/>
    <mergeCell ref="D12:D15"/>
    <mergeCell ref="E12:E15"/>
    <mergeCell ref="F12:F15"/>
    <mergeCell ref="G12:G15"/>
    <mergeCell ref="B8:B11"/>
    <mergeCell ref="C8:C11"/>
    <mergeCell ref="D8:D11"/>
    <mergeCell ref="E8:E11"/>
    <mergeCell ref="F8:F11"/>
    <mergeCell ref="G16:G18"/>
    <mergeCell ref="A16:A18"/>
    <mergeCell ref="C16:C18"/>
    <mergeCell ref="D16:D18"/>
    <mergeCell ref="E16:E18"/>
    <mergeCell ref="F16:F18"/>
  </mergeCells>
  <pageMargins left="0.59055118110236249" right="0.39370078740157477" top="0.39370078740157477" bottom="0.39370078740157477" header="0.31496062992125984" footer="0.31496062992125984"/>
  <pageSetup paperSize="9" scale="97" fitToHeight="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Лист6">
    <tabColor indexed="2"/>
  </sheetPr>
  <dimension ref="A1:H57"/>
  <sheetViews>
    <sheetView workbookViewId="0"/>
  </sheetViews>
  <sheetFormatPr defaultRowHeight="18.75" x14ac:dyDescent="0.3"/>
  <cols>
    <col min="1" max="1" width="10.5703125" style="179" bestFit="1" customWidth="1"/>
    <col min="2" max="2" width="6.42578125" style="179" bestFit="1" customWidth="1"/>
    <col min="3" max="3" width="32.28515625" style="179" bestFit="1" customWidth="1"/>
    <col min="4" max="4" width="13" style="180" bestFit="1" customWidth="1"/>
    <col min="5" max="5" width="13.28515625" style="180" customWidth="1"/>
    <col min="6" max="6" width="5.42578125" style="179" bestFit="1" customWidth="1"/>
    <col min="7" max="7" width="32.140625" style="179" bestFit="1" customWidth="1"/>
    <col min="8" max="8" width="37.42578125" style="179" bestFit="1" customWidth="1"/>
    <col min="9" max="16384" width="9.140625" style="179"/>
  </cols>
  <sheetData>
    <row r="1" spans="1:8" x14ac:dyDescent="0.3">
      <c r="A1" s="179" t="s">
        <v>8</v>
      </c>
      <c r="B1" s="180">
        <v>2017</v>
      </c>
      <c r="C1" s="181" t="s">
        <v>523</v>
      </c>
      <c r="D1" s="182">
        <v>42736</v>
      </c>
      <c r="E1" s="180" t="s">
        <v>524</v>
      </c>
      <c r="F1" s="179" t="s">
        <v>525</v>
      </c>
      <c r="G1" s="179" t="s">
        <v>526</v>
      </c>
      <c r="H1" s="179" t="s">
        <v>527</v>
      </c>
    </row>
    <row r="2" spans="1:8" x14ac:dyDescent="0.3">
      <c r="A2" s="179" t="s">
        <v>528</v>
      </c>
      <c r="B2" s="180">
        <v>2018</v>
      </c>
      <c r="C2" s="181" t="s">
        <v>529</v>
      </c>
      <c r="D2" s="182">
        <v>42826</v>
      </c>
      <c r="E2" s="180" t="s">
        <v>530</v>
      </c>
      <c r="F2" s="179" t="s">
        <v>531</v>
      </c>
      <c r="G2" s="179" t="s">
        <v>532</v>
      </c>
      <c r="H2" s="179" t="s">
        <v>533</v>
      </c>
    </row>
    <row r="3" spans="1:8" x14ac:dyDescent="0.3">
      <c r="A3" s="179" t="s">
        <v>534</v>
      </c>
      <c r="B3" s="180">
        <v>2019</v>
      </c>
      <c r="C3" s="181" t="s">
        <v>535</v>
      </c>
      <c r="D3" s="182">
        <v>42917</v>
      </c>
      <c r="E3" s="180" t="s">
        <v>536</v>
      </c>
      <c r="G3" s="179" t="s">
        <v>537</v>
      </c>
      <c r="H3" s="179" t="s">
        <v>538</v>
      </c>
    </row>
    <row r="4" spans="1:8" x14ac:dyDescent="0.3">
      <c r="A4" s="179" t="s">
        <v>539</v>
      </c>
      <c r="B4" s="180">
        <v>2020</v>
      </c>
      <c r="C4" s="181" t="s">
        <v>540</v>
      </c>
      <c r="D4" s="182">
        <v>43009</v>
      </c>
      <c r="E4" s="180" t="s">
        <v>541</v>
      </c>
      <c r="H4" s="179" t="s">
        <v>542</v>
      </c>
    </row>
    <row r="5" spans="1:8" x14ac:dyDescent="0.3">
      <c r="B5" s="180">
        <v>2021</v>
      </c>
      <c r="C5" s="181" t="s">
        <v>543</v>
      </c>
      <c r="D5" s="182">
        <v>43101</v>
      </c>
      <c r="E5" s="180" t="s">
        <v>544</v>
      </c>
      <c r="H5" s="179" t="s">
        <v>545</v>
      </c>
    </row>
    <row r="6" spans="1:8" x14ac:dyDescent="0.3">
      <c r="B6" s="180">
        <v>2022</v>
      </c>
      <c r="C6" s="181" t="s">
        <v>546</v>
      </c>
      <c r="D6" s="182">
        <v>43191</v>
      </c>
      <c r="E6" s="180" t="s">
        <v>547</v>
      </c>
      <c r="H6" s="179" t="s">
        <v>548</v>
      </c>
    </row>
    <row r="7" spans="1:8" x14ac:dyDescent="0.3">
      <c r="B7" s="180">
        <v>2023</v>
      </c>
      <c r="C7" s="181" t="s">
        <v>549</v>
      </c>
      <c r="D7" s="182">
        <v>43282</v>
      </c>
      <c r="E7" s="180" t="s">
        <v>132</v>
      </c>
      <c r="H7" s="179" t="s">
        <v>550</v>
      </c>
    </row>
    <row r="8" spans="1:8" x14ac:dyDescent="0.3">
      <c r="B8" s="180">
        <v>2024</v>
      </c>
      <c r="C8" s="181" t="s">
        <v>551</v>
      </c>
      <c r="D8" s="182">
        <v>43374</v>
      </c>
      <c r="E8" s="180" t="s">
        <v>552</v>
      </c>
      <c r="H8" s="179" t="s">
        <v>553</v>
      </c>
    </row>
    <row r="9" spans="1:8" x14ac:dyDescent="0.3">
      <c r="B9" s="180">
        <v>2025</v>
      </c>
      <c r="C9" s="181" t="s">
        <v>554</v>
      </c>
      <c r="D9" s="182">
        <v>43466</v>
      </c>
      <c r="E9" s="180" t="s">
        <v>555</v>
      </c>
      <c r="H9" s="179" t="s">
        <v>556</v>
      </c>
    </row>
    <row r="10" spans="1:8" x14ac:dyDescent="0.3">
      <c r="B10" s="180">
        <v>2026</v>
      </c>
      <c r="C10" s="181" t="s">
        <v>557</v>
      </c>
      <c r="D10" s="182">
        <v>43556</v>
      </c>
      <c r="E10" s="180" t="s">
        <v>558</v>
      </c>
      <c r="H10" s="179" t="s">
        <v>559</v>
      </c>
    </row>
    <row r="11" spans="1:8" x14ac:dyDescent="0.3">
      <c r="B11" s="180">
        <v>2027</v>
      </c>
      <c r="C11" s="181" t="s">
        <v>560</v>
      </c>
      <c r="D11" s="182">
        <v>43647</v>
      </c>
      <c r="E11" s="180" t="s">
        <v>561</v>
      </c>
      <c r="H11" s="179" t="s">
        <v>562</v>
      </c>
    </row>
    <row r="12" spans="1:8" x14ac:dyDescent="0.3">
      <c r="B12" s="180">
        <v>2028</v>
      </c>
      <c r="C12" s="181" t="s">
        <v>563</v>
      </c>
      <c r="D12" s="182">
        <v>43739</v>
      </c>
      <c r="E12" s="180" t="s">
        <v>564</v>
      </c>
      <c r="H12" s="179" t="s">
        <v>565</v>
      </c>
    </row>
    <row r="13" spans="1:8" x14ac:dyDescent="0.3">
      <c r="B13" s="180">
        <v>2029</v>
      </c>
      <c r="C13" s="181" t="s">
        <v>566</v>
      </c>
      <c r="D13" s="182">
        <v>43831</v>
      </c>
      <c r="E13" s="180" t="s">
        <v>567</v>
      </c>
      <c r="H13" s="179" t="s">
        <v>568</v>
      </c>
    </row>
    <row r="14" spans="1:8" x14ac:dyDescent="0.3">
      <c r="B14" s="180">
        <v>2030</v>
      </c>
      <c r="C14" s="181" t="s">
        <v>569</v>
      </c>
      <c r="D14" s="182">
        <v>43922</v>
      </c>
      <c r="E14" s="180" t="s">
        <v>570</v>
      </c>
      <c r="H14" s="179" t="s">
        <v>571</v>
      </c>
    </row>
    <row r="15" spans="1:8" x14ac:dyDescent="0.3">
      <c r="C15" s="181" t="s">
        <v>572</v>
      </c>
      <c r="D15" s="182">
        <v>44013</v>
      </c>
      <c r="H15" s="179" t="s">
        <v>573</v>
      </c>
    </row>
    <row r="16" spans="1:8" x14ac:dyDescent="0.3">
      <c r="C16" s="181" t="s">
        <v>574</v>
      </c>
      <c r="D16" s="182">
        <v>44105</v>
      </c>
      <c r="H16" s="179" t="s">
        <v>575</v>
      </c>
    </row>
    <row r="17" spans="3:8" x14ac:dyDescent="0.3">
      <c r="C17" s="181" t="s">
        <v>576</v>
      </c>
      <c r="D17" s="182">
        <v>44197</v>
      </c>
      <c r="H17" s="179" t="s">
        <v>577</v>
      </c>
    </row>
    <row r="18" spans="3:8" x14ac:dyDescent="0.3">
      <c r="C18" s="181" t="s">
        <v>578</v>
      </c>
      <c r="D18" s="182">
        <v>44287</v>
      </c>
      <c r="H18" s="179" t="s">
        <v>579</v>
      </c>
    </row>
    <row r="19" spans="3:8" x14ac:dyDescent="0.3">
      <c r="C19" s="181" t="s">
        <v>580</v>
      </c>
      <c r="D19" s="182">
        <v>44378</v>
      </c>
      <c r="H19" s="179" t="s">
        <v>581</v>
      </c>
    </row>
    <row r="20" spans="3:8" x14ac:dyDescent="0.3">
      <c r="C20" s="181" t="s">
        <v>582</v>
      </c>
      <c r="D20" s="182">
        <v>44470</v>
      </c>
      <c r="H20" s="179" t="s">
        <v>583</v>
      </c>
    </row>
    <row r="21" spans="3:8" x14ac:dyDescent="0.3">
      <c r="C21" s="181" t="s">
        <v>584</v>
      </c>
      <c r="D21" s="182">
        <v>44562</v>
      </c>
      <c r="H21" s="179" t="s">
        <v>16</v>
      </c>
    </row>
    <row r="22" spans="3:8" x14ac:dyDescent="0.3">
      <c r="C22" s="181" t="s">
        <v>585</v>
      </c>
      <c r="D22" s="182">
        <v>44652</v>
      </c>
      <c r="H22" s="179" t="s">
        <v>586</v>
      </c>
    </row>
    <row r="23" spans="3:8" x14ac:dyDescent="0.3">
      <c r="D23" s="182">
        <v>44743</v>
      </c>
      <c r="H23" s="179" t="s">
        <v>587</v>
      </c>
    </row>
    <row r="24" spans="3:8" x14ac:dyDescent="0.3">
      <c r="C24" s="181"/>
      <c r="D24" s="182">
        <v>44835</v>
      </c>
      <c r="H24" s="179" t="s">
        <v>588</v>
      </c>
    </row>
    <row r="25" spans="3:8" x14ac:dyDescent="0.3">
      <c r="D25" s="182">
        <v>44927</v>
      </c>
      <c r="H25" s="179" t="s">
        <v>589</v>
      </c>
    </row>
    <row r="26" spans="3:8" x14ac:dyDescent="0.3">
      <c r="C26" s="181"/>
      <c r="D26" s="182">
        <v>45017</v>
      </c>
      <c r="H26" s="179" t="s">
        <v>590</v>
      </c>
    </row>
    <row r="27" spans="3:8" x14ac:dyDescent="0.3">
      <c r="D27" s="182">
        <v>45108</v>
      </c>
      <c r="H27" s="179" t="s">
        <v>591</v>
      </c>
    </row>
    <row r="28" spans="3:8" x14ac:dyDescent="0.3">
      <c r="C28" s="181"/>
      <c r="D28" s="182">
        <v>45200</v>
      </c>
      <c r="H28" s="179" t="s">
        <v>592</v>
      </c>
    </row>
    <row r="29" spans="3:8" x14ac:dyDescent="0.3">
      <c r="D29" s="182">
        <v>45292</v>
      </c>
      <c r="H29" s="179" t="s">
        <v>593</v>
      </c>
    </row>
    <row r="30" spans="3:8" x14ac:dyDescent="0.3">
      <c r="C30" s="181"/>
      <c r="D30" s="182">
        <v>45383</v>
      </c>
      <c r="H30" s="179" t="s">
        <v>594</v>
      </c>
    </row>
    <row r="31" spans="3:8" x14ac:dyDescent="0.3">
      <c r="D31" s="182">
        <v>45474</v>
      </c>
      <c r="H31" s="179" t="s">
        <v>595</v>
      </c>
    </row>
    <row r="32" spans="3:8" x14ac:dyDescent="0.3">
      <c r="C32" s="181"/>
      <c r="D32" s="182">
        <v>45566</v>
      </c>
      <c r="H32" s="179" t="s">
        <v>596</v>
      </c>
    </row>
    <row r="33" spans="3:8" x14ac:dyDescent="0.3">
      <c r="D33" s="182">
        <v>45658</v>
      </c>
      <c r="H33" s="179" t="s">
        <v>597</v>
      </c>
    </row>
    <row r="34" spans="3:8" x14ac:dyDescent="0.3">
      <c r="D34" s="182">
        <v>45748</v>
      </c>
      <c r="H34" s="179" t="s">
        <v>598</v>
      </c>
    </row>
    <row r="35" spans="3:8" x14ac:dyDescent="0.3">
      <c r="D35" s="182">
        <v>45839</v>
      </c>
      <c r="H35" s="179" t="s">
        <v>599</v>
      </c>
    </row>
    <row r="36" spans="3:8" x14ac:dyDescent="0.3">
      <c r="D36" s="182">
        <v>45931</v>
      </c>
      <c r="H36" s="179" t="s">
        <v>600</v>
      </c>
    </row>
    <row r="37" spans="3:8" x14ac:dyDescent="0.3">
      <c r="D37" s="182">
        <v>46023</v>
      </c>
      <c r="H37" s="179" t="s">
        <v>601</v>
      </c>
    </row>
    <row r="38" spans="3:8" x14ac:dyDescent="0.3">
      <c r="D38" s="182">
        <v>46113</v>
      </c>
      <c r="H38" s="179" t="s">
        <v>602</v>
      </c>
    </row>
    <row r="39" spans="3:8" x14ac:dyDescent="0.3">
      <c r="D39" s="182">
        <v>46204</v>
      </c>
      <c r="H39" s="179" t="s">
        <v>603</v>
      </c>
    </row>
    <row r="40" spans="3:8" x14ac:dyDescent="0.3">
      <c r="D40" s="182">
        <v>46296</v>
      </c>
      <c r="H40" s="179" t="s">
        <v>604</v>
      </c>
    </row>
    <row r="41" spans="3:8" x14ac:dyDescent="0.3">
      <c r="D41" s="182">
        <v>46388</v>
      </c>
      <c r="H41" s="179" t="s">
        <v>605</v>
      </c>
    </row>
    <row r="42" spans="3:8" x14ac:dyDescent="0.3">
      <c r="D42" s="182">
        <v>46478</v>
      </c>
      <c r="H42" s="179" t="s">
        <v>606</v>
      </c>
    </row>
    <row r="43" spans="3:8" x14ac:dyDescent="0.3">
      <c r="D43" s="182">
        <v>46569</v>
      </c>
      <c r="H43" s="179" t="s">
        <v>607</v>
      </c>
    </row>
    <row r="44" spans="3:8" x14ac:dyDescent="0.3">
      <c r="D44" s="182">
        <v>46661</v>
      </c>
      <c r="H44" s="179" t="s">
        <v>608</v>
      </c>
    </row>
    <row r="45" spans="3:8" x14ac:dyDescent="0.3">
      <c r="C45" s="181"/>
      <c r="D45" s="182">
        <v>46753</v>
      </c>
      <c r="H45" s="179" t="s">
        <v>609</v>
      </c>
    </row>
    <row r="46" spans="3:8" x14ac:dyDescent="0.3">
      <c r="D46" s="182">
        <v>46844</v>
      </c>
      <c r="H46" s="179" t="s">
        <v>610</v>
      </c>
    </row>
    <row r="47" spans="3:8" x14ac:dyDescent="0.3">
      <c r="D47" s="182">
        <v>46935</v>
      </c>
      <c r="H47" s="179" t="s">
        <v>611</v>
      </c>
    </row>
    <row r="48" spans="3:8" x14ac:dyDescent="0.3">
      <c r="D48" s="182">
        <v>47027</v>
      </c>
      <c r="H48" s="179" t="s">
        <v>612</v>
      </c>
    </row>
    <row r="49" spans="4:8" x14ac:dyDescent="0.3">
      <c r="D49" s="182">
        <v>47119</v>
      </c>
      <c r="H49" s="179" t="s">
        <v>613</v>
      </c>
    </row>
    <row r="50" spans="4:8" x14ac:dyDescent="0.3">
      <c r="D50" s="182">
        <v>47209</v>
      </c>
    </row>
    <row r="51" spans="4:8" x14ac:dyDescent="0.3">
      <c r="D51" s="182">
        <v>47300</v>
      </c>
    </row>
    <row r="52" spans="4:8" x14ac:dyDescent="0.3">
      <c r="D52" s="182">
        <v>47392</v>
      </c>
    </row>
    <row r="53" spans="4:8" x14ac:dyDescent="0.3">
      <c r="D53" s="182">
        <v>47484</v>
      </c>
    </row>
    <row r="54" spans="4:8" x14ac:dyDescent="0.3">
      <c r="D54" s="182">
        <v>47574</v>
      </c>
    </row>
    <row r="55" spans="4:8" x14ac:dyDescent="0.3">
      <c r="D55" s="182">
        <v>47665</v>
      </c>
    </row>
    <row r="56" spans="4:8" x14ac:dyDescent="0.3">
      <c r="D56" s="182">
        <v>47757</v>
      </c>
    </row>
    <row r="57" spans="4:8" x14ac:dyDescent="0.3">
      <c r="D57" s="182">
        <v>47849</v>
      </c>
    </row>
  </sheetData>
  <sheetProtection sheet="1" objects="1" scenarios="1"/>
  <pageMargins left="0.7" right="0.7" top="0.75" bottom="0.75" header="0.3" footer="0.3"/>
  <pageSetup paperSize="9" fitToWidth="0"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13"/>
  <sheetViews>
    <sheetView zoomScale="87" zoomScaleNormal="87" workbookViewId="0">
      <pane ySplit="6" topLeftCell="A205" activePane="bottomLeft" state="frozen"/>
      <selection activeCell="B20" sqref="B20:B27"/>
      <selection pane="bottomLeft" activeCell="B61" sqref="B61:B68"/>
    </sheetView>
  </sheetViews>
  <sheetFormatPr defaultRowHeight="15" x14ac:dyDescent="0.25"/>
  <cols>
    <col min="1" max="1" width="7.7109375" style="11" customWidth="1"/>
    <col min="2" max="2" width="61.5703125" style="10" customWidth="1"/>
    <col min="3" max="3" width="63.7109375" style="12" customWidth="1"/>
    <col min="4" max="4" width="46.7109375" style="12" customWidth="1"/>
    <col min="5" max="16384" width="9.140625" style="10"/>
  </cols>
  <sheetData>
    <row r="1" spans="1:4" s="13" customFormat="1" ht="17.25" x14ac:dyDescent="0.25">
      <c r="A1" s="330" t="s">
        <v>10</v>
      </c>
      <c r="B1" s="330"/>
      <c r="C1" s="330"/>
      <c r="D1" s="330"/>
    </row>
    <row r="2" spans="1:4" s="13" customFormat="1" ht="17.25" x14ac:dyDescent="0.25">
      <c r="A2" s="330" t="s">
        <v>11</v>
      </c>
      <c r="B2" s="330"/>
      <c r="C2" s="330"/>
      <c r="D2" s="330"/>
    </row>
    <row r="4" spans="1:4" ht="15.75" x14ac:dyDescent="0.25">
      <c r="A4" s="331" t="s">
        <v>12</v>
      </c>
      <c r="B4" s="333" t="s">
        <v>13</v>
      </c>
      <c r="C4" s="335" t="s">
        <v>14</v>
      </c>
      <c r="D4" s="15" t="s">
        <v>15</v>
      </c>
    </row>
    <row r="5" spans="1:4" ht="15.75" x14ac:dyDescent="0.25">
      <c r="A5" s="332"/>
      <c r="B5" s="334"/>
      <c r="C5" s="336"/>
      <c r="D5" s="16" t="s">
        <v>16</v>
      </c>
    </row>
    <row r="6" spans="1:4" ht="15.75" x14ac:dyDescent="0.25">
      <c r="A6" s="14" t="s">
        <v>17</v>
      </c>
      <c r="B6" s="17">
        <v>2</v>
      </c>
      <c r="C6" s="18">
        <v>3</v>
      </c>
      <c r="D6" s="18">
        <v>4</v>
      </c>
    </row>
    <row r="7" spans="1:4" ht="15.75" x14ac:dyDescent="0.25">
      <c r="A7" s="19" t="s">
        <v>18</v>
      </c>
      <c r="B7" s="20"/>
      <c r="C7" s="21"/>
      <c r="D7" s="22"/>
    </row>
    <row r="8" spans="1:4" ht="258" customHeight="1" x14ac:dyDescent="0.25">
      <c r="A8" s="324">
        <v>1</v>
      </c>
      <c r="B8" s="328" t="s">
        <v>19</v>
      </c>
      <c r="C8" s="24" t="s">
        <v>20</v>
      </c>
      <c r="D8" s="256" t="s">
        <v>654</v>
      </c>
    </row>
    <row r="9" spans="1:4" ht="126" x14ac:dyDescent="0.25">
      <c r="A9" s="324"/>
      <c r="B9" s="328"/>
      <c r="C9" s="25" t="s">
        <v>21</v>
      </c>
      <c r="D9" s="257" t="s">
        <v>655</v>
      </c>
    </row>
    <row r="10" spans="1:4" ht="31.5" x14ac:dyDescent="0.25">
      <c r="A10" s="324"/>
      <c r="B10" s="328"/>
      <c r="C10" s="25" t="s">
        <v>22</v>
      </c>
      <c r="D10" s="257" t="s">
        <v>656</v>
      </c>
    </row>
    <row r="11" spans="1:4" ht="31.5" x14ac:dyDescent="0.25">
      <c r="A11" s="325"/>
      <c r="B11" s="329"/>
      <c r="C11" s="25" t="s">
        <v>23</v>
      </c>
      <c r="D11" s="257" t="s">
        <v>657</v>
      </c>
    </row>
    <row r="12" spans="1:4" ht="15.75" x14ac:dyDescent="0.25">
      <c r="A12" s="323">
        <v>2</v>
      </c>
      <c r="B12" s="319" t="s">
        <v>24</v>
      </c>
      <c r="C12" s="25" t="s">
        <v>25</v>
      </c>
      <c r="D12" s="257" t="s">
        <v>658</v>
      </c>
    </row>
    <row r="13" spans="1:4" ht="15.75" x14ac:dyDescent="0.25">
      <c r="A13" s="324"/>
      <c r="B13" s="320"/>
      <c r="C13" s="25" t="s">
        <v>26</v>
      </c>
      <c r="D13" s="257" t="s">
        <v>659</v>
      </c>
    </row>
    <row r="14" spans="1:4" ht="15.75" x14ac:dyDescent="0.25">
      <c r="A14" s="324"/>
      <c r="B14" s="320"/>
      <c r="C14" s="25" t="s">
        <v>27</v>
      </c>
      <c r="D14" s="257"/>
    </row>
    <row r="15" spans="1:4" ht="15.75" x14ac:dyDescent="0.25">
      <c r="A15" s="324"/>
      <c r="B15" s="320"/>
      <c r="C15" s="25" t="s">
        <v>28</v>
      </c>
      <c r="D15" s="257" t="s">
        <v>660</v>
      </c>
    </row>
    <row r="16" spans="1:4" ht="15.75" x14ac:dyDescent="0.25">
      <c r="A16" s="324"/>
      <c r="B16" s="320"/>
      <c r="C16" s="25" t="s">
        <v>29</v>
      </c>
      <c r="D16" s="257" t="s">
        <v>661</v>
      </c>
    </row>
    <row r="17" spans="1:4" ht="15.75" x14ac:dyDescent="0.25">
      <c r="A17" s="324"/>
      <c r="B17" s="320"/>
      <c r="C17" s="25" t="s">
        <v>30</v>
      </c>
      <c r="D17" s="257"/>
    </row>
    <row r="18" spans="1:4" ht="15.75" x14ac:dyDescent="0.25">
      <c r="A18" s="324"/>
      <c r="B18" s="320"/>
      <c r="C18" s="25" t="s">
        <v>22</v>
      </c>
      <c r="D18" s="257"/>
    </row>
    <row r="19" spans="1:4" ht="15.75" x14ac:dyDescent="0.25">
      <c r="A19" s="325"/>
      <c r="B19" s="326"/>
      <c r="C19" s="25" t="s">
        <v>23</v>
      </c>
      <c r="D19" s="257"/>
    </row>
    <row r="20" spans="1:4" ht="31.5" x14ac:dyDescent="0.25">
      <c r="A20" s="323">
        <v>3</v>
      </c>
      <c r="B20" s="319" t="s">
        <v>31</v>
      </c>
      <c r="C20" s="25" t="s">
        <v>32</v>
      </c>
      <c r="D20" s="257" t="s">
        <v>662</v>
      </c>
    </row>
    <row r="21" spans="1:4" ht="126" x14ac:dyDescent="0.25">
      <c r="A21" s="324"/>
      <c r="B21" s="320"/>
      <c r="C21" s="25" t="s">
        <v>30</v>
      </c>
      <c r="D21" s="257" t="s">
        <v>663</v>
      </c>
    </row>
    <row r="22" spans="1:4" ht="15.75" x14ac:dyDescent="0.25">
      <c r="A22" s="324"/>
      <c r="B22" s="320"/>
      <c r="C22" s="25" t="s">
        <v>22</v>
      </c>
      <c r="D22" s="258">
        <v>44295</v>
      </c>
    </row>
    <row r="23" spans="1:4" ht="15.75" x14ac:dyDescent="0.25">
      <c r="A23" s="324"/>
      <c r="B23" s="320"/>
      <c r="C23" s="25" t="s">
        <v>23</v>
      </c>
      <c r="D23" s="257" t="s">
        <v>664</v>
      </c>
    </row>
    <row r="24" spans="1:4" ht="15.75" x14ac:dyDescent="0.25">
      <c r="A24" s="324"/>
      <c r="B24" s="320"/>
      <c r="C24" s="25" t="s">
        <v>33</v>
      </c>
      <c r="D24" s="257" t="s">
        <v>665</v>
      </c>
    </row>
    <row r="25" spans="1:4" ht="15.75" x14ac:dyDescent="0.25">
      <c r="A25" s="324"/>
      <c r="B25" s="320"/>
      <c r="C25" s="25" t="s">
        <v>26</v>
      </c>
      <c r="D25" s="257" t="s">
        <v>666</v>
      </c>
    </row>
    <row r="26" spans="1:4" ht="15.75" x14ac:dyDescent="0.25">
      <c r="A26" s="324"/>
      <c r="B26" s="320"/>
      <c r="C26" s="25" t="s">
        <v>28</v>
      </c>
      <c r="D26" s="257" t="s">
        <v>667</v>
      </c>
    </row>
    <row r="27" spans="1:4" ht="15.75" x14ac:dyDescent="0.25">
      <c r="A27" s="325"/>
      <c r="B27" s="326"/>
      <c r="C27" s="25" t="s">
        <v>29</v>
      </c>
      <c r="D27" s="257" t="s">
        <v>668</v>
      </c>
    </row>
    <row r="28" spans="1:4" ht="135.75" customHeight="1" x14ac:dyDescent="0.25">
      <c r="A28" s="323">
        <v>4</v>
      </c>
      <c r="B28" s="319" t="s">
        <v>34</v>
      </c>
      <c r="C28" s="25" t="s">
        <v>35</v>
      </c>
      <c r="D28" s="257" t="s">
        <v>663</v>
      </c>
    </row>
    <row r="29" spans="1:4" ht="15.75" x14ac:dyDescent="0.25">
      <c r="A29" s="324"/>
      <c r="B29" s="320"/>
      <c r="C29" s="25" t="s">
        <v>22</v>
      </c>
      <c r="D29" s="258">
        <v>44295</v>
      </c>
    </row>
    <row r="30" spans="1:4" ht="15.75" x14ac:dyDescent="0.25">
      <c r="A30" s="324"/>
      <c r="B30" s="320"/>
      <c r="C30" s="25" t="s">
        <v>23</v>
      </c>
      <c r="D30" s="257" t="s">
        <v>664</v>
      </c>
    </row>
    <row r="31" spans="1:4" ht="149.25" customHeight="1" x14ac:dyDescent="0.25">
      <c r="A31" s="324"/>
      <c r="B31" s="320"/>
      <c r="C31" s="25" t="s">
        <v>36</v>
      </c>
      <c r="D31" s="257" t="s">
        <v>669</v>
      </c>
    </row>
    <row r="32" spans="1:4" ht="15.75" x14ac:dyDescent="0.25">
      <c r="A32" s="324"/>
      <c r="B32" s="320"/>
      <c r="C32" s="25" t="s">
        <v>22</v>
      </c>
      <c r="D32" s="258">
        <v>45217</v>
      </c>
    </row>
    <row r="33" spans="1:5" ht="15.75" x14ac:dyDescent="0.25">
      <c r="A33" s="325"/>
      <c r="B33" s="326"/>
      <c r="C33" s="25" t="s">
        <v>23</v>
      </c>
      <c r="D33" s="257" t="s">
        <v>670</v>
      </c>
    </row>
    <row r="34" spans="1:5" ht="166.5" customHeight="1" x14ac:dyDescent="0.25">
      <c r="A34" s="323">
        <v>5</v>
      </c>
      <c r="B34" s="319" t="s">
        <v>37</v>
      </c>
      <c r="C34" s="25" t="s">
        <v>38</v>
      </c>
      <c r="D34" s="257" t="s">
        <v>806</v>
      </c>
    </row>
    <row r="35" spans="1:5" ht="50.25" customHeight="1" x14ac:dyDescent="0.25">
      <c r="A35" s="324"/>
      <c r="B35" s="320"/>
      <c r="C35" s="25" t="s">
        <v>22</v>
      </c>
      <c r="D35" s="257" t="s">
        <v>671</v>
      </c>
    </row>
    <row r="36" spans="1:5" ht="47.25" x14ac:dyDescent="0.25">
      <c r="A36" s="324"/>
      <c r="B36" s="320"/>
      <c r="C36" s="25" t="s">
        <v>23</v>
      </c>
      <c r="D36" s="257" t="s">
        <v>672</v>
      </c>
    </row>
    <row r="37" spans="1:5" ht="210.75" customHeight="1" x14ac:dyDescent="0.25">
      <c r="A37" s="324"/>
      <c r="B37" s="320"/>
      <c r="C37" s="25" t="s">
        <v>39</v>
      </c>
      <c r="D37" s="257" t="s">
        <v>673</v>
      </c>
    </row>
    <row r="38" spans="1:5" ht="73.5" customHeight="1" x14ac:dyDescent="0.25">
      <c r="A38" s="324"/>
      <c r="B38" s="320"/>
      <c r="C38" s="25" t="s">
        <v>40</v>
      </c>
      <c r="D38" s="259">
        <f>5400+500+717.9</f>
        <v>6617.9</v>
      </c>
    </row>
    <row r="39" spans="1:5" ht="69.75" customHeight="1" x14ac:dyDescent="0.25">
      <c r="A39" s="324"/>
      <c r="B39" s="320"/>
      <c r="C39" s="25" t="s">
        <v>41</v>
      </c>
      <c r="D39" s="259">
        <f>5400+500+539.1</f>
        <v>6439.1</v>
      </c>
    </row>
    <row r="40" spans="1:5" ht="130.5" customHeight="1" x14ac:dyDescent="0.25">
      <c r="A40" s="324"/>
      <c r="B40" s="320"/>
      <c r="C40" s="25" t="s">
        <v>42</v>
      </c>
      <c r="D40" s="257" t="s">
        <v>674</v>
      </c>
    </row>
    <row r="41" spans="1:5" ht="15.75" x14ac:dyDescent="0.25">
      <c r="A41" s="324"/>
      <c r="B41" s="320"/>
      <c r="C41" s="25" t="s">
        <v>43</v>
      </c>
      <c r="D41" s="260">
        <f>14+1+0</f>
        <v>15</v>
      </c>
    </row>
    <row r="42" spans="1:5" ht="15.75" x14ac:dyDescent="0.25">
      <c r="A42" s="325"/>
      <c r="B42" s="326"/>
      <c r="C42" s="25" t="s">
        <v>44</v>
      </c>
      <c r="D42" s="299">
        <v>15</v>
      </c>
      <c r="E42" s="309"/>
    </row>
    <row r="43" spans="1:5" ht="78.75" x14ac:dyDescent="0.25">
      <c r="A43" s="323" t="s">
        <v>45</v>
      </c>
      <c r="B43" s="319" t="s">
        <v>46</v>
      </c>
      <c r="C43" s="25" t="s">
        <v>38</v>
      </c>
      <c r="D43" s="257" t="s">
        <v>675</v>
      </c>
    </row>
    <row r="44" spans="1:5" ht="15.75" x14ac:dyDescent="0.25">
      <c r="A44" s="324"/>
      <c r="B44" s="320"/>
      <c r="C44" s="25" t="s">
        <v>22</v>
      </c>
      <c r="D44" s="258">
        <v>44865</v>
      </c>
    </row>
    <row r="45" spans="1:5" ht="15.75" x14ac:dyDescent="0.25">
      <c r="A45" s="324"/>
      <c r="B45" s="320"/>
      <c r="C45" s="25" t="s">
        <v>23</v>
      </c>
      <c r="D45" s="257" t="s">
        <v>676</v>
      </c>
    </row>
    <row r="46" spans="1:5" ht="31.5" x14ac:dyDescent="0.25">
      <c r="A46" s="324"/>
      <c r="B46" s="320"/>
      <c r="C46" s="25" t="s">
        <v>47</v>
      </c>
      <c r="D46" s="257" t="s">
        <v>677</v>
      </c>
    </row>
    <row r="47" spans="1:5" ht="157.5" customHeight="1" x14ac:dyDescent="0.25">
      <c r="A47" s="324"/>
      <c r="B47" s="320"/>
      <c r="C47" s="25" t="s">
        <v>48</v>
      </c>
      <c r="D47" s="257" t="s">
        <v>678</v>
      </c>
    </row>
    <row r="48" spans="1:5" ht="68.25" customHeight="1" x14ac:dyDescent="0.25">
      <c r="A48" s="325"/>
      <c r="B48" s="326"/>
      <c r="C48" s="25" t="s">
        <v>49</v>
      </c>
      <c r="D48" s="261">
        <v>0.15</v>
      </c>
    </row>
    <row r="49" spans="1:4" ht="95.25" customHeight="1" x14ac:dyDescent="0.25">
      <c r="A49" s="26"/>
      <c r="B49" s="24"/>
      <c r="C49" s="25" t="s">
        <v>50</v>
      </c>
      <c r="D49" s="261">
        <v>0.13500000000000001</v>
      </c>
    </row>
    <row r="50" spans="1:4" ht="31.5" x14ac:dyDescent="0.25">
      <c r="A50" s="26"/>
      <c r="B50" s="24"/>
      <c r="C50" s="25" t="s">
        <v>51</v>
      </c>
      <c r="D50" s="261">
        <v>0.01</v>
      </c>
    </row>
    <row r="51" spans="1:4" ht="31.5" x14ac:dyDescent="0.25">
      <c r="A51" s="26"/>
      <c r="B51" s="24"/>
      <c r="C51" s="25" t="s">
        <v>52</v>
      </c>
      <c r="D51" s="262">
        <v>1</v>
      </c>
    </row>
    <row r="52" spans="1:4" ht="81.75" x14ac:dyDescent="0.25">
      <c r="A52" s="31">
        <v>6</v>
      </c>
      <c r="B52" s="25" t="s">
        <v>53</v>
      </c>
      <c r="C52" s="25"/>
      <c r="D52" s="257"/>
    </row>
    <row r="53" spans="1:4" ht="31.5" x14ac:dyDescent="0.25">
      <c r="A53" s="323" t="s">
        <v>54</v>
      </c>
      <c r="B53" s="319" t="s">
        <v>55</v>
      </c>
      <c r="C53" s="25" t="s">
        <v>56</v>
      </c>
      <c r="D53" s="257"/>
    </row>
    <row r="54" spans="1:4" ht="15.75" x14ac:dyDescent="0.25">
      <c r="A54" s="324"/>
      <c r="B54" s="320"/>
      <c r="C54" s="25" t="s">
        <v>22</v>
      </c>
      <c r="D54" s="257"/>
    </row>
    <row r="55" spans="1:4" ht="15.75" x14ac:dyDescent="0.25">
      <c r="A55" s="324"/>
      <c r="B55" s="320"/>
      <c r="C55" s="25" t="s">
        <v>23</v>
      </c>
      <c r="D55" s="257"/>
    </row>
    <row r="56" spans="1:4" ht="31.5" x14ac:dyDescent="0.25">
      <c r="A56" s="324"/>
      <c r="B56" s="320"/>
      <c r="C56" s="25" t="s">
        <v>57</v>
      </c>
      <c r="D56" s="257"/>
    </row>
    <row r="57" spans="1:4" ht="15.75" x14ac:dyDescent="0.25">
      <c r="A57" s="324"/>
      <c r="B57" s="320"/>
      <c r="C57" s="25" t="s">
        <v>22</v>
      </c>
      <c r="D57" s="257"/>
    </row>
    <row r="58" spans="1:4" ht="15.75" x14ac:dyDescent="0.25">
      <c r="A58" s="324"/>
      <c r="B58" s="320"/>
      <c r="C58" s="25" t="s">
        <v>23</v>
      </c>
      <c r="D58" s="257"/>
    </row>
    <row r="59" spans="1:4" ht="47.25" x14ac:dyDescent="0.25">
      <c r="A59" s="324"/>
      <c r="B59" s="320"/>
      <c r="C59" s="25" t="s">
        <v>58</v>
      </c>
      <c r="D59" s="257"/>
    </row>
    <row r="60" spans="1:4" ht="102.75" customHeight="1" x14ac:dyDescent="0.25">
      <c r="A60" s="325"/>
      <c r="B60" s="326"/>
      <c r="C60" s="25" t="s">
        <v>59</v>
      </c>
      <c r="D60" s="262"/>
    </row>
    <row r="61" spans="1:4" ht="47.25" x14ac:dyDescent="0.25">
      <c r="A61" s="323" t="s">
        <v>60</v>
      </c>
      <c r="B61" s="319" t="s">
        <v>61</v>
      </c>
      <c r="C61" s="25" t="s">
        <v>56</v>
      </c>
      <c r="D61" s="257" t="s">
        <v>679</v>
      </c>
    </row>
    <row r="62" spans="1:4" ht="15.75" x14ac:dyDescent="0.25">
      <c r="A62" s="324"/>
      <c r="B62" s="320"/>
      <c r="C62" s="25" t="s">
        <v>22</v>
      </c>
      <c r="D62" s="258">
        <v>44865</v>
      </c>
    </row>
    <row r="63" spans="1:4" ht="15.75" x14ac:dyDescent="0.25">
      <c r="A63" s="324"/>
      <c r="B63" s="320"/>
      <c r="C63" s="25" t="s">
        <v>23</v>
      </c>
      <c r="D63" s="257" t="s">
        <v>680</v>
      </c>
    </row>
    <row r="64" spans="1:4" ht="78.75" x14ac:dyDescent="0.25">
      <c r="A64" s="324"/>
      <c r="B64" s="320"/>
      <c r="C64" s="25" t="s">
        <v>57</v>
      </c>
      <c r="D64" s="257" t="s">
        <v>821</v>
      </c>
    </row>
    <row r="65" spans="1:5" ht="15.75" x14ac:dyDescent="0.25">
      <c r="A65" s="324"/>
      <c r="B65" s="320"/>
      <c r="C65" s="25" t="s">
        <v>22</v>
      </c>
      <c r="D65" s="258">
        <v>45286</v>
      </c>
    </row>
    <row r="66" spans="1:5" ht="15.75" x14ac:dyDescent="0.25">
      <c r="A66" s="324"/>
      <c r="B66" s="320"/>
      <c r="C66" s="25" t="s">
        <v>23</v>
      </c>
      <c r="D66" s="257" t="s">
        <v>813</v>
      </c>
    </row>
    <row r="67" spans="1:5" ht="211.5" customHeight="1" x14ac:dyDescent="0.25">
      <c r="A67" s="324"/>
      <c r="B67" s="320"/>
      <c r="C67" s="25" t="s">
        <v>58</v>
      </c>
      <c r="D67" s="257" t="s">
        <v>681</v>
      </c>
    </row>
    <row r="68" spans="1:5" ht="94.5" x14ac:dyDescent="0.25">
      <c r="A68" s="325"/>
      <c r="B68" s="326"/>
      <c r="C68" s="257" t="s">
        <v>62</v>
      </c>
      <c r="D68" s="291">
        <v>18.100000000000001</v>
      </c>
      <c r="E68" s="292"/>
    </row>
    <row r="69" spans="1:5" ht="63" x14ac:dyDescent="0.25">
      <c r="A69" s="323" t="s">
        <v>63</v>
      </c>
      <c r="B69" s="319" t="s">
        <v>64</v>
      </c>
      <c r="C69" s="25" t="s">
        <v>56</v>
      </c>
      <c r="D69" s="257" t="s">
        <v>682</v>
      </c>
    </row>
    <row r="70" spans="1:5" ht="15.75" x14ac:dyDescent="0.25">
      <c r="A70" s="324"/>
      <c r="B70" s="320"/>
      <c r="C70" s="25" t="s">
        <v>22</v>
      </c>
      <c r="D70" s="258">
        <v>44865</v>
      </c>
    </row>
    <row r="71" spans="1:5" ht="15.75" x14ac:dyDescent="0.25">
      <c r="A71" s="324"/>
      <c r="B71" s="320"/>
      <c r="C71" s="25" t="s">
        <v>23</v>
      </c>
      <c r="D71" s="257" t="s">
        <v>683</v>
      </c>
    </row>
    <row r="72" spans="1:5" ht="110.25" x14ac:dyDescent="0.25">
      <c r="A72" s="324"/>
      <c r="B72" s="320"/>
      <c r="C72" s="25" t="s">
        <v>57</v>
      </c>
      <c r="D72" s="257" t="s">
        <v>684</v>
      </c>
    </row>
    <row r="73" spans="1:5" ht="15.75" x14ac:dyDescent="0.25">
      <c r="A73" s="324"/>
      <c r="B73" s="320"/>
      <c r="C73" s="25" t="s">
        <v>22</v>
      </c>
      <c r="D73" s="258">
        <v>45103</v>
      </c>
    </row>
    <row r="74" spans="1:5" ht="15.75" x14ac:dyDescent="0.25">
      <c r="A74" s="324"/>
      <c r="B74" s="320"/>
      <c r="C74" s="25" t="s">
        <v>23</v>
      </c>
      <c r="D74" s="257" t="s">
        <v>685</v>
      </c>
    </row>
    <row r="75" spans="1:5" ht="129.75" customHeight="1" x14ac:dyDescent="0.25">
      <c r="A75" s="324"/>
      <c r="B75" s="320"/>
      <c r="C75" s="25" t="s">
        <v>58</v>
      </c>
      <c r="D75" s="257" t="s">
        <v>686</v>
      </c>
    </row>
    <row r="76" spans="1:5" ht="81.75" customHeight="1" x14ac:dyDescent="0.25">
      <c r="A76" s="325"/>
      <c r="B76" s="326"/>
      <c r="C76" s="25" t="s">
        <v>65</v>
      </c>
      <c r="D76" s="262">
        <v>0</v>
      </c>
    </row>
    <row r="77" spans="1:5" ht="31.5" x14ac:dyDescent="0.25">
      <c r="A77" s="323" t="s">
        <v>66</v>
      </c>
      <c r="B77" s="319" t="s">
        <v>67</v>
      </c>
      <c r="C77" s="25" t="s">
        <v>56</v>
      </c>
      <c r="D77" s="257"/>
    </row>
    <row r="78" spans="1:5" ht="15.75" x14ac:dyDescent="0.25">
      <c r="A78" s="324"/>
      <c r="B78" s="320"/>
      <c r="C78" s="25" t="s">
        <v>22</v>
      </c>
      <c r="D78" s="257"/>
    </row>
    <row r="79" spans="1:5" ht="15.75" x14ac:dyDescent="0.25">
      <c r="A79" s="324"/>
      <c r="B79" s="320"/>
      <c r="C79" s="25" t="s">
        <v>23</v>
      </c>
      <c r="D79" s="257"/>
    </row>
    <row r="80" spans="1:5" ht="31.5" x14ac:dyDescent="0.25">
      <c r="A80" s="324"/>
      <c r="B80" s="320"/>
      <c r="C80" s="25" t="s">
        <v>57</v>
      </c>
      <c r="D80" s="257"/>
    </row>
    <row r="81" spans="1:4" ht="15.75" x14ac:dyDescent="0.25">
      <c r="A81" s="324"/>
      <c r="B81" s="320"/>
      <c r="C81" s="25" t="s">
        <v>22</v>
      </c>
      <c r="D81" s="257"/>
    </row>
    <row r="82" spans="1:4" ht="15.75" x14ac:dyDescent="0.25">
      <c r="A82" s="324"/>
      <c r="B82" s="320"/>
      <c r="C82" s="25" t="s">
        <v>23</v>
      </c>
      <c r="D82" s="257"/>
    </row>
    <row r="83" spans="1:4" ht="47.25" x14ac:dyDescent="0.25">
      <c r="A83" s="324"/>
      <c r="B83" s="320"/>
      <c r="C83" s="25" t="s">
        <v>58</v>
      </c>
      <c r="D83" s="257"/>
    </row>
    <row r="84" spans="1:4" ht="84" customHeight="1" x14ac:dyDescent="0.25">
      <c r="A84" s="325"/>
      <c r="B84" s="326"/>
      <c r="C84" s="25" t="s">
        <v>68</v>
      </c>
      <c r="D84" s="262"/>
    </row>
    <row r="85" spans="1:4" ht="63" x14ac:dyDescent="0.25">
      <c r="A85" s="323" t="s">
        <v>69</v>
      </c>
      <c r="B85" s="319" t="s">
        <v>70</v>
      </c>
      <c r="C85" s="25" t="s">
        <v>56</v>
      </c>
      <c r="D85" s="257" t="s">
        <v>687</v>
      </c>
    </row>
    <row r="86" spans="1:4" ht="15.75" x14ac:dyDescent="0.25">
      <c r="A86" s="324"/>
      <c r="B86" s="320"/>
      <c r="C86" s="25" t="s">
        <v>22</v>
      </c>
      <c r="D86" s="258">
        <v>44865</v>
      </c>
    </row>
    <row r="87" spans="1:4" ht="15.75" x14ac:dyDescent="0.25">
      <c r="A87" s="324"/>
      <c r="B87" s="320"/>
      <c r="C87" s="25" t="s">
        <v>23</v>
      </c>
      <c r="D87" s="258" t="s">
        <v>688</v>
      </c>
    </row>
    <row r="88" spans="1:4" ht="126" x14ac:dyDescent="0.25">
      <c r="A88" s="324"/>
      <c r="B88" s="320"/>
      <c r="C88" s="25" t="s">
        <v>57</v>
      </c>
      <c r="D88" s="257" t="s">
        <v>689</v>
      </c>
    </row>
    <row r="89" spans="1:4" ht="15.75" x14ac:dyDescent="0.25">
      <c r="A89" s="324"/>
      <c r="B89" s="320"/>
      <c r="C89" s="25" t="s">
        <v>22</v>
      </c>
      <c r="D89" s="258">
        <v>45286</v>
      </c>
    </row>
    <row r="90" spans="1:4" ht="15.75" x14ac:dyDescent="0.25">
      <c r="A90" s="324"/>
      <c r="B90" s="320"/>
      <c r="C90" s="25" t="s">
        <v>23</v>
      </c>
      <c r="D90" s="257" t="s">
        <v>790</v>
      </c>
    </row>
    <row r="91" spans="1:4" ht="63" x14ac:dyDescent="0.25">
      <c r="A91" s="324"/>
      <c r="B91" s="320"/>
      <c r="C91" s="25" t="s">
        <v>58</v>
      </c>
      <c r="D91" s="257" t="s">
        <v>791</v>
      </c>
    </row>
    <row r="92" spans="1:4" ht="94.5" x14ac:dyDescent="0.25">
      <c r="A92" s="325"/>
      <c r="B92" s="326"/>
      <c r="C92" s="25" t="s">
        <v>71</v>
      </c>
      <c r="D92" s="262">
        <v>0</v>
      </c>
    </row>
    <row r="93" spans="1:4" ht="69.75" customHeight="1" x14ac:dyDescent="0.25">
      <c r="A93" s="317">
        <v>7</v>
      </c>
      <c r="B93" s="319" t="s">
        <v>72</v>
      </c>
      <c r="C93" s="25" t="s">
        <v>73</v>
      </c>
      <c r="D93" s="257" t="s">
        <v>822</v>
      </c>
    </row>
    <row r="94" spans="1:4" ht="94.5" x14ac:dyDescent="0.25">
      <c r="A94" s="318"/>
      <c r="B94" s="320"/>
      <c r="C94" s="25" t="s">
        <v>74</v>
      </c>
      <c r="D94" s="257" t="s">
        <v>820</v>
      </c>
    </row>
    <row r="95" spans="1:4" ht="57" customHeight="1" x14ac:dyDescent="0.25">
      <c r="A95" s="318"/>
      <c r="B95" s="320"/>
      <c r="C95" s="33" t="s">
        <v>75</v>
      </c>
      <c r="D95" s="263" t="s">
        <v>802</v>
      </c>
    </row>
    <row r="96" spans="1:4" ht="53.25" customHeight="1" x14ac:dyDescent="0.25">
      <c r="A96" s="327"/>
      <c r="B96" s="326"/>
      <c r="C96" s="33" t="s">
        <v>74</v>
      </c>
      <c r="D96" s="257" t="s">
        <v>801</v>
      </c>
    </row>
    <row r="97" spans="1:5" ht="78.75" x14ac:dyDescent="0.25">
      <c r="A97" s="31">
        <v>8</v>
      </c>
      <c r="B97" s="25" t="s">
        <v>76</v>
      </c>
      <c r="C97" s="25"/>
      <c r="D97" s="257"/>
    </row>
    <row r="98" spans="1:5" ht="31.5" x14ac:dyDescent="0.25">
      <c r="A98" s="321" t="s">
        <v>77</v>
      </c>
      <c r="B98" s="322" t="s">
        <v>55</v>
      </c>
      <c r="C98" s="25" t="s">
        <v>78</v>
      </c>
      <c r="D98" s="257"/>
    </row>
    <row r="99" spans="1:5" ht="15.75" x14ac:dyDescent="0.25">
      <c r="A99" s="321"/>
      <c r="B99" s="322"/>
      <c r="C99" s="25" t="s">
        <v>22</v>
      </c>
      <c r="D99" s="257"/>
    </row>
    <row r="100" spans="1:5" ht="15.75" x14ac:dyDescent="0.25">
      <c r="A100" s="321"/>
      <c r="B100" s="322"/>
      <c r="C100" s="25" t="s">
        <v>23</v>
      </c>
      <c r="D100" s="257"/>
    </row>
    <row r="101" spans="1:5" ht="31.5" x14ac:dyDescent="0.25">
      <c r="A101" s="321"/>
      <c r="B101" s="322"/>
      <c r="C101" s="25" t="s">
        <v>79</v>
      </c>
      <c r="D101" s="257"/>
    </row>
    <row r="102" spans="1:5" ht="142.5" customHeight="1" x14ac:dyDescent="0.25">
      <c r="A102" s="323" t="s">
        <v>80</v>
      </c>
      <c r="B102" s="319" t="s">
        <v>61</v>
      </c>
      <c r="C102" s="25" t="s">
        <v>78</v>
      </c>
      <c r="D102" s="257" t="s">
        <v>690</v>
      </c>
    </row>
    <row r="103" spans="1:5" ht="15.75" x14ac:dyDescent="0.25">
      <c r="A103" s="324"/>
      <c r="B103" s="320"/>
      <c r="C103" s="25" t="s">
        <v>22</v>
      </c>
      <c r="D103" s="258">
        <v>42734</v>
      </c>
    </row>
    <row r="104" spans="1:5" ht="15.75" x14ac:dyDescent="0.25">
      <c r="A104" s="324"/>
      <c r="B104" s="320"/>
      <c r="C104" s="25" t="s">
        <v>23</v>
      </c>
      <c r="D104" s="257" t="s">
        <v>691</v>
      </c>
    </row>
    <row r="105" spans="1:5" ht="45" x14ac:dyDescent="0.25">
      <c r="A105" s="324"/>
      <c r="B105" s="320"/>
      <c r="C105" s="25" t="s">
        <v>79</v>
      </c>
      <c r="D105" s="310" t="s">
        <v>823</v>
      </c>
    </row>
    <row r="106" spans="1:5" ht="126" x14ac:dyDescent="0.25">
      <c r="A106" s="323" t="s">
        <v>81</v>
      </c>
      <c r="B106" s="319" t="s">
        <v>64</v>
      </c>
      <c r="C106" s="25" t="s">
        <v>78</v>
      </c>
      <c r="D106" s="257" t="s">
        <v>692</v>
      </c>
    </row>
    <row r="107" spans="1:5" ht="15.75" x14ac:dyDescent="0.25">
      <c r="A107" s="324"/>
      <c r="B107" s="320"/>
      <c r="C107" s="25" t="s">
        <v>22</v>
      </c>
      <c r="D107" s="264">
        <v>43173</v>
      </c>
    </row>
    <row r="108" spans="1:5" ht="15.75" x14ac:dyDescent="0.25">
      <c r="A108" s="324"/>
      <c r="B108" s="320"/>
      <c r="C108" s="25" t="s">
        <v>23</v>
      </c>
      <c r="D108" s="257">
        <v>19</v>
      </c>
    </row>
    <row r="109" spans="1:5" ht="45" x14ac:dyDescent="0.25">
      <c r="A109" s="324"/>
      <c r="B109" s="320"/>
      <c r="C109" s="25" t="s">
        <v>79</v>
      </c>
      <c r="D109" s="312" t="s">
        <v>823</v>
      </c>
      <c r="E109" s="309"/>
    </row>
    <row r="110" spans="1:5" ht="31.5" x14ac:dyDescent="0.25">
      <c r="A110" s="323" t="s">
        <v>82</v>
      </c>
      <c r="B110" s="319" t="s">
        <v>67</v>
      </c>
      <c r="C110" s="25" t="s">
        <v>78</v>
      </c>
      <c r="D110" s="257"/>
    </row>
    <row r="111" spans="1:5" ht="15.75" x14ac:dyDescent="0.25">
      <c r="A111" s="324"/>
      <c r="B111" s="320"/>
      <c r="C111" s="25" t="s">
        <v>22</v>
      </c>
      <c r="D111" s="257"/>
    </row>
    <row r="112" spans="1:5" ht="15.75" x14ac:dyDescent="0.25">
      <c r="A112" s="324"/>
      <c r="B112" s="320"/>
      <c r="C112" s="25" t="s">
        <v>23</v>
      </c>
      <c r="D112" s="257"/>
    </row>
    <row r="113" spans="1:5" ht="31.5" x14ac:dyDescent="0.25">
      <c r="A113" s="324"/>
      <c r="B113" s="320"/>
      <c r="C113" s="25" t="s">
        <v>79</v>
      </c>
      <c r="D113" s="257"/>
    </row>
    <row r="114" spans="1:5" ht="126" x14ac:dyDescent="0.25">
      <c r="A114" s="323" t="s">
        <v>83</v>
      </c>
      <c r="B114" s="319" t="s">
        <v>70</v>
      </c>
      <c r="C114" s="25" t="s">
        <v>78</v>
      </c>
      <c r="D114" s="257" t="s">
        <v>692</v>
      </c>
    </row>
    <row r="115" spans="1:5" ht="15.75" x14ac:dyDescent="0.25">
      <c r="A115" s="324"/>
      <c r="B115" s="320"/>
      <c r="C115" s="25" t="s">
        <v>22</v>
      </c>
      <c r="D115" s="264">
        <v>43173</v>
      </c>
    </row>
    <row r="116" spans="1:5" ht="15.75" x14ac:dyDescent="0.25">
      <c r="A116" s="324"/>
      <c r="B116" s="320"/>
      <c r="C116" s="25" t="s">
        <v>23</v>
      </c>
      <c r="D116" s="257">
        <v>19</v>
      </c>
    </row>
    <row r="117" spans="1:5" ht="45" x14ac:dyDescent="0.25">
      <c r="A117" s="324"/>
      <c r="B117" s="320"/>
      <c r="C117" s="25" t="s">
        <v>79</v>
      </c>
      <c r="D117" s="312" t="s">
        <v>823</v>
      </c>
      <c r="E117" s="309"/>
    </row>
    <row r="118" spans="1:5" ht="63" x14ac:dyDescent="0.25">
      <c r="A118" s="31">
        <v>9</v>
      </c>
      <c r="B118" s="25" t="s">
        <v>84</v>
      </c>
      <c r="C118" s="25"/>
      <c r="D118" s="257"/>
    </row>
    <row r="119" spans="1:5" ht="31.5" x14ac:dyDescent="0.25">
      <c r="A119" s="323" t="s">
        <v>85</v>
      </c>
      <c r="B119" s="319" t="s">
        <v>55</v>
      </c>
      <c r="C119" s="25" t="s">
        <v>86</v>
      </c>
      <c r="D119" s="257"/>
    </row>
    <row r="120" spans="1:5" ht="15.75" x14ac:dyDescent="0.25">
      <c r="A120" s="324"/>
      <c r="B120" s="320"/>
      <c r="C120" s="25" t="s">
        <v>22</v>
      </c>
      <c r="D120" s="257"/>
    </row>
    <row r="121" spans="1:5" ht="15.75" x14ac:dyDescent="0.25">
      <c r="A121" s="324"/>
      <c r="B121" s="320"/>
      <c r="C121" s="25" t="s">
        <v>23</v>
      </c>
      <c r="D121" s="257"/>
    </row>
    <row r="122" spans="1:5" ht="145.5" customHeight="1" x14ac:dyDescent="0.25">
      <c r="A122" s="323" t="s">
        <v>87</v>
      </c>
      <c r="B122" s="319" t="s">
        <v>61</v>
      </c>
      <c r="C122" s="25" t="s">
        <v>86</v>
      </c>
      <c r="D122" s="257" t="s">
        <v>693</v>
      </c>
    </row>
    <row r="123" spans="1:5" ht="15.75" x14ac:dyDescent="0.25">
      <c r="A123" s="324"/>
      <c r="B123" s="320"/>
      <c r="C123" s="25" t="s">
        <v>22</v>
      </c>
      <c r="D123" s="258">
        <v>42891</v>
      </c>
    </row>
    <row r="124" spans="1:5" ht="15.75" x14ac:dyDescent="0.25">
      <c r="A124" s="324"/>
      <c r="B124" s="320"/>
      <c r="C124" s="25" t="s">
        <v>23</v>
      </c>
      <c r="D124" s="257" t="s">
        <v>694</v>
      </c>
    </row>
    <row r="125" spans="1:5" ht="210" customHeight="1" x14ac:dyDescent="0.25">
      <c r="A125" s="323" t="s">
        <v>88</v>
      </c>
      <c r="B125" s="319" t="s">
        <v>64</v>
      </c>
      <c r="C125" s="25" t="s">
        <v>86</v>
      </c>
      <c r="D125" s="265" t="s">
        <v>695</v>
      </c>
    </row>
    <row r="126" spans="1:5" ht="15.75" x14ac:dyDescent="0.25">
      <c r="A126" s="324"/>
      <c r="B126" s="320"/>
      <c r="C126" s="25" t="s">
        <v>22</v>
      </c>
      <c r="D126" s="266">
        <v>43175</v>
      </c>
    </row>
    <row r="127" spans="1:5" ht="15.75" x14ac:dyDescent="0.25">
      <c r="A127" s="325"/>
      <c r="B127" s="320"/>
      <c r="C127" s="25" t="s">
        <v>23</v>
      </c>
      <c r="D127" s="265">
        <v>22</v>
      </c>
    </row>
    <row r="128" spans="1:5" ht="31.5" x14ac:dyDescent="0.25">
      <c r="A128" s="323" t="s">
        <v>89</v>
      </c>
      <c r="B128" s="319" t="s">
        <v>67</v>
      </c>
      <c r="C128" s="25" t="s">
        <v>86</v>
      </c>
      <c r="D128" s="257"/>
    </row>
    <row r="129" spans="1:4" ht="15.75" x14ac:dyDescent="0.25">
      <c r="A129" s="324"/>
      <c r="B129" s="320"/>
      <c r="C129" s="25" t="s">
        <v>22</v>
      </c>
      <c r="D129" s="257"/>
    </row>
    <row r="130" spans="1:4" ht="15.75" x14ac:dyDescent="0.25">
      <c r="A130" s="324"/>
      <c r="B130" s="320"/>
      <c r="C130" s="25" t="s">
        <v>23</v>
      </c>
      <c r="D130" s="257"/>
    </row>
    <row r="131" spans="1:4" ht="78.75" x14ac:dyDescent="0.25">
      <c r="A131" s="323" t="s">
        <v>90</v>
      </c>
      <c r="B131" s="319" t="s">
        <v>70</v>
      </c>
      <c r="C131" s="25" t="s">
        <v>86</v>
      </c>
      <c r="D131" s="265" t="s">
        <v>696</v>
      </c>
    </row>
    <row r="132" spans="1:4" ht="15.75" x14ac:dyDescent="0.25">
      <c r="A132" s="324"/>
      <c r="B132" s="320"/>
      <c r="C132" s="25" t="s">
        <v>22</v>
      </c>
      <c r="D132" s="266">
        <v>43084</v>
      </c>
    </row>
    <row r="133" spans="1:4" ht="15.75" x14ac:dyDescent="0.25">
      <c r="A133" s="325"/>
      <c r="B133" s="320"/>
      <c r="C133" s="25" t="s">
        <v>23</v>
      </c>
      <c r="D133" s="265">
        <v>108</v>
      </c>
    </row>
    <row r="134" spans="1:4" ht="66" customHeight="1" x14ac:dyDescent="0.25">
      <c r="A134" s="34">
        <v>10</v>
      </c>
      <c r="B134" s="25" t="s">
        <v>91</v>
      </c>
      <c r="C134" s="25"/>
      <c r="D134" s="257"/>
    </row>
    <row r="135" spans="1:4" ht="31.5" x14ac:dyDescent="0.25">
      <c r="A135" s="323" t="s">
        <v>92</v>
      </c>
      <c r="B135" s="319" t="s">
        <v>55</v>
      </c>
      <c r="C135" s="25" t="s">
        <v>93</v>
      </c>
      <c r="D135" s="257"/>
    </row>
    <row r="136" spans="1:4" ht="15.75" x14ac:dyDescent="0.25">
      <c r="A136" s="324"/>
      <c r="B136" s="320"/>
      <c r="C136" s="25" t="s">
        <v>22</v>
      </c>
      <c r="D136" s="257"/>
    </row>
    <row r="137" spans="1:4" ht="15.75" x14ac:dyDescent="0.25">
      <c r="A137" s="324"/>
      <c r="B137" s="320"/>
      <c r="C137" s="25" t="s">
        <v>23</v>
      </c>
      <c r="D137" s="257"/>
    </row>
    <row r="138" spans="1:4" ht="110.25" x14ac:dyDescent="0.25">
      <c r="A138" s="323" t="s">
        <v>94</v>
      </c>
      <c r="B138" s="319" t="s">
        <v>61</v>
      </c>
      <c r="C138" s="25" t="s">
        <v>93</v>
      </c>
      <c r="D138" s="265" t="s">
        <v>697</v>
      </c>
    </row>
    <row r="139" spans="1:4" ht="15.75" x14ac:dyDescent="0.25">
      <c r="A139" s="324"/>
      <c r="B139" s="320"/>
      <c r="C139" s="25" t="s">
        <v>22</v>
      </c>
      <c r="D139" s="258">
        <v>42902</v>
      </c>
    </row>
    <row r="140" spans="1:4" ht="15.75" x14ac:dyDescent="0.25">
      <c r="A140" s="324"/>
      <c r="B140" s="320"/>
      <c r="C140" s="25" t="s">
        <v>23</v>
      </c>
      <c r="D140" s="265" t="s">
        <v>698</v>
      </c>
    </row>
    <row r="141" spans="1:4" ht="195" customHeight="1" x14ac:dyDescent="0.25">
      <c r="A141" s="323" t="s">
        <v>95</v>
      </c>
      <c r="B141" s="319" t="s">
        <v>64</v>
      </c>
      <c r="C141" s="25" t="s">
        <v>93</v>
      </c>
      <c r="D141" s="265" t="s">
        <v>699</v>
      </c>
    </row>
    <row r="142" spans="1:4" ht="15.75" x14ac:dyDescent="0.25">
      <c r="A142" s="324"/>
      <c r="B142" s="320"/>
      <c r="C142" s="25" t="s">
        <v>22</v>
      </c>
      <c r="D142" s="266">
        <v>44694</v>
      </c>
    </row>
    <row r="143" spans="1:4" ht="15.75" x14ac:dyDescent="0.25">
      <c r="A143" s="324"/>
      <c r="B143" s="320"/>
      <c r="C143" s="25" t="s">
        <v>23</v>
      </c>
      <c r="D143" s="265" t="s">
        <v>700</v>
      </c>
    </row>
    <row r="144" spans="1:4" ht="31.5" x14ac:dyDescent="0.25">
      <c r="A144" s="323" t="s">
        <v>96</v>
      </c>
      <c r="B144" s="319" t="s">
        <v>67</v>
      </c>
      <c r="C144" s="25" t="s">
        <v>93</v>
      </c>
      <c r="D144" s="257"/>
    </row>
    <row r="145" spans="1:4" ht="15.75" x14ac:dyDescent="0.25">
      <c r="A145" s="324"/>
      <c r="B145" s="320"/>
      <c r="C145" s="25" t="s">
        <v>22</v>
      </c>
      <c r="D145" s="257"/>
    </row>
    <row r="146" spans="1:4" ht="15.75" x14ac:dyDescent="0.25">
      <c r="A146" s="324"/>
      <c r="B146" s="320"/>
      <c r="C146" s="25" t="s">
        <v>23</v>
      </c>
      <c r="D146" s="257"/>
    </row>
    <row r="147" spans="1:4" ht="207.75" customHeight="1" x14ac:dyDescent="0.25">
      <c r="A147" s="323" t="s">
        <v>97</v>
      </c>
      <c r="B147" s="319" t="s">
        <v>70</v>
      </c>
      <c r="C147" s="25" t="s">
        <v>93</v>
      </c>
      <c r="D147" s="265" t="s">
        <v>701</v>
      </c>
    </row>
    <row r="148" spans="1:4" ht="15.75" x14ac:dyDescent="0.25">
      <c r="A148" s="324"/>
      <c r="B148" s="320"/>
      <c r="C148" s="25" t="s">
        <v>22</v>
      </c>
      <c r="D148" s="266">
        <v>44410</v>
      </c>
    </row>
    <row r="149" spans="1:4" ht="15.75" x14ac:dyDescent="0.25">
      <c r="A149" s="324"/>
      <c r="B149" s="320"/>
      <c r="C149" s="25" t="s">
        <v>23</v>
      </c>
      <c r="D149" s="265" t="s">
        <v>702</v>
      </c>
    </row>
    <row r="150" spans="1:4" ht="87" customHeight="1" x14ac:dyDescent="0.25">
      <c r="A150" s="31">
        <v>11</v>
      </c>
      <c r="B150" s="25" t="s">
        <v>98</v>
      </c>
      <c r="C150" s="25"/>
      <c r="D150" s="257"/>
    </row>
    <row r="151" spans="1:4" ht="31.5" x14ac:dyDescent="0.25">
      <c r="A151" s="323" t="s">
        <v>99</v>
      </c>
      <c r="B151" s="319" t="s">
        <v>55</v>
      </c>
      <c r="C151" s="25" t="s">
        <v>100</v>
      </c>
      <c r="D151" s="257"/>
    </row>
    <row r="152" spans="1:4" ht="15.75" x14ac:dyDescent="0.25">
      <c r="A152" s="324"/>
      <c r="B152" s="320"/>
      <c r="C152" s="25" t="s">
        <v>22</v>
      </c>
      <c r="D152" s="257"/>
    </row>
    <row r="153" spans="1:4" ht="15.75" x14ac:dyDescent="0.25">
      <c r="A153" s="324"/>
      <c r="B153" s="320"/>
      <c r="C153" s="25" t="s">
        <v>23</v>
      </c>
      <c r="D153" s="257"/>
    </row>
    <row r="154" spans="1:4" ht="31.5" x14ac:dyDescent="0.25">
      <c r="A154" s="324"/>
      <c r="B154" s="320"/>
      <c r="C154" s="25" t="s">
        <v>101</v>
      </c>
      <c r="D154" s="257"/>
    </row>
    <row r="155" spans="1:4" ht="15.75" x14ac:dyDescent="0.25">
      <c r="A155" s="324"/>
      <c r="B155" s="320"/>
      <c r="C155" s="25" t="s">
        <v>22</v>
      </c>
      <c r="D155" s="257"/>
    </row>
    <row r="156" spans="1:4" ht="15.75" x14ac:dyDescent="0.25">
      <c r="A156" s="324"/>
      <c r="B156" s="320"/>
      <c r="C156" s="25" t="s">
        <v>23</v>
      </c>
      <c r="D156" s="257"/>
    </row>
    <row r="157" spans="1:4" ht="31.5" x14ac:dyDescent="0.25">
      <c r="A157" s="324"/>
      <c r="B157" s="320"/>
      <c r="C157" s="25" t="s">
        <v>102</v>
      </c>
      <c r="D157" s="257"/>
    </row>
    <row r="158" spans="1:4" ht="31.5" x14ac:dyDescent="0.25">
      <c r="A158" s="323" t="s">
        <v>103</v>
      </c>
      <c r="B158" s="319" t="s">
        <v>61</v>
      </c>
      <c r="C158" s="25" t="s">
        <v>100</v>
      </c>
      <c r="D158" s="257"/>
    </row>
    <row r="159" spans="1:4" ht="15.75" x14ac:dyDescent="0.25">
      <c r="A159" s="324"/>
      <c r="B159" s="320"/>
      <c r="C159" s="25" t="s">
        <v>22</v>
      </c>
      <c r="D159" s="257"/>
    </row>
    <row r="160" spans="1:4" ht="15.75" x14ac:dyDescent="0.25">
      <c r="A160" s="324"/>
      <c r="B160" s="320"/>
      <c r="C160" s="25" t="s">
        <v>23</v>
      </c>
      <c r="D160" s="257"/>
    </row>
    <row r="161" spans="1:5" ht="31.5" x14ac:dyDescent="0.25">
      <c r="A161" s="324"/>
      <c r="B161" s="320"/>
      <c r="C161" s="25" t="s">
        <v>101</v>
      </c>
      <c r="D161" s="257"/>
    </row>
    <row r="162" spans="1:5" ht="15.75" x14ac:dyDescent="0.25">
      <c r="A162" s="324"/>
      <c r="B162" s="320"/>
      <c r="C162" s="25" t="s">
        <v>22</v>
      </c>
      <c r="D162" s="257"/>
    </row>
    <row r="163" spans="1:5" ht="15.75" x14ac:dyDescent="0.25">
      <c r="A163" s="324"/>
      <c r="B163" s="320"/>
      <c r="C163" s="25" t="s">
        <v>23</v>
      </c>
      <c r="D163" s="257"/>
    </row>
    <row r="164" spans="1:5" ht="31.5" x14ac:dyDescent="0.25">
      <c r="A164" s="325"/>
      <c r="B164" s="320"/>
      <c r="C164" s="25" t="s">
        <v>102</v>
      </c>
      <c r="D164" s="257"/>
    </row>
    <row r="165" spans="1:5" ht="210.75" customHeight="1" x14ac:dyDescent="0.25">
      <c r="A165" s="323" t="s">
        <v>104</v>
      </c>
      <c r="B165" s="319" t="s">
        <v>64</v>
      </c>
      <c r="C165" s="25" t="s">
        <v>100</v>
      </c>
      <c r="D165" s="265" t="s">
        <v>703</v>
      </c>
    </row>
    <row r="166" spans="1:5" ht="15.75" x14ac:dyDescent="0.25">
      <c r="A166" s="324"/>
      <c r="B166" s="320"/>
      <c r="C166" s="25" t="s">
        <v>22</v>
      </c>
      <c r="D166" s="266">
        <v>43551</v>
      </c>
    </row>
    <row r="167" spans="1:5" ht="15.75" x14ac:dyDescent="0.25">
      <c r="A167" s="324"/>
      <c r="B167" s="320"/>
      <c r="C167" s="25" t="s">
        <v>23</v>
      </c>
      <c r="D167" s="265">
        <v>28</v>
      </c>
    </row>
    <row r="168" spans="1:5" ht="162" customHeight="1" x14ac:dyDescent="0.25">
      <c r="A168" s="324"/>
      <c r="B168" s="320"/>
      <c r="C168" s="25" t="s">
        <v>101</v>
      </c>
      <c r="D168" s="265" t="s">
        <v>704</v>
      </c>
    </row>
    <row r="169" spans="1:5" ht="15.75" x14ac:dyDescent="0.25">
      <c r="A169" s="324"/>
      <c r="B169" s="320"/>
      <c r="C169" s="25" t="s">
        <v>22</v>
      </c>
      <c r="D169" s="266">
        <v>44967</v>
      </c>
    </row>
    <row r="170" spans="1:5" ht="15.75" x14ac:dyDescent="0.25">
      <c r="A170" s="324"/>
      <c r="B170" s="320"/>
      <c r="C170" s="25" t="s">
        <v>23</v>
      </c>
      <c r="D170" s="265">
        <v>9</v>
      </c>
    </row>
    <row r="171" spans="1:5" ht="48.75" customHeight="1" x14ac:dyDescent="0.25">
      <c r="A171" s="325"/>
      <c r="B171" s="320"/>
      <c r="C171" s="25" t="s">
        <v>102</v>
      </c>
      <c r="D171" s="311" t="s">
        <v>823</v>
      </c>
      <c r="E171" s="309"/>
    </row>
    <row r="172" spans="1:5" ht="31.5" x14ac:dyDescent="0.25">
      <c r="A172" s="323" t="s">
        <v>105</v>
      </c>
      <c r="B172" s="319" t="s">
        <v>67</v>
      </c>
      <c r="C172" s="25" t="s">
        <v>100</v>
      </c>
      <c r="D172" s="257"/>
    </row>
    <row r="173" spans="1:5" ht="15.75" x14ac:dyDescent="0.25">
      <c r="A173" s="324"/>
      <c r="B173" s="320"/>
      <c r="C173" s="25" t="s">
        <v>22</v>
      </c>
      <c r="D173" s="257"/>
    </row>
    <row r="174" spans="1:5" ht="15.75" x14ac:dyDescent="0.25">
      <c r="A174" s="324"/>
      <c r="B174" s="320"/>
      <c r="C174" s="25" t="s">
        <v>23</v>
      </c>
      <c r="D174" s="257"/>
    </row>
    <row r="175" spans="1:5" ht="31.5" x14ac:dyDescent="0.25">
      <c r="A175" s="324"/>
      <c r="B175" s="320"/>
      <c r="C175" s="25" t="s">
        <v>101</v>
      </c>
      <c r="D175" s="257"/>
    </row>
    <row r="176" spans="1:5" ht="15.75" x14ac:dyDescent="0.25">
      <c r="A176" s="324"/>
      <c r="B176" s="320"/>
      <c r="C176" s="25" t="s">
        <v>22</v>
      </c>
      <c r="D176" s="257"/>
    </row>
    <row r="177" spans="1:5" ht="15.75" x14ac:dyDescent="0.25">
      <c r="A177" s="324"/>
      <c r="B177" s="320"/>
      <c r="C177" s="25" t="s">
        <v>23</v>
      </c>
      <c r="D177" s="257"/>
    </row>
    <row r="178" spans="1:5" ht="31.5" x14ac:dyDescent="0.25">
      <c r="A178" s="325"/>
      <c r="B178" s="320"/>
      <c r="C178" s="25" t="s">
        <v>102</v>
      </c>
      <c r="D178" s="257"/>
    </row>
    <row r="179" spans="1:5" ht="201.75" customHeight="1" x14ac:dyDescent="0.25">
      <c r="A179" s="323" t="s">
        <v>106</v>
      </c>
      <c r="B179" s="319" t="s">
        <v>70</v>
      </c>
      <c r="C179" s="25" t="s">
        <v>100</v>
      </c>
      <c r="D179" s="265" t="s">
        <v>703</v>
      </c>
    </row>
    <row r="180" spans="1:5" ht="15.75" x14ac:dyDescent="0.25">
      <c r="A180" s="324"/>
      <c r="B180" s="320"/>
      <c r="C180" s="25" t="s">
        <v>22</v>
      </c>
      <c r="D180" s="266">
        <v>43551</v>
      </c>
    </row>
    <row r="181" spans="1:5" ht="15.75" x14ac:dyDescent="0.25">
      <c r="A181" s="324"/>
      <c r="B181" s="320"/>
      <c r="C181" s="25" t="s">
        <v>23</v>
      </c>
      <c r="D181" s="265">
        <v>28</v>
      </c>
    </row>
    <row r="182" spans="1:5" ht="169.5" customHeight="1" x14ac:dyDescent="0.25">
      <c r="A182" s="324"/>
      <c r="B182" s="320"/>
      <c r="C182" s="25" t="s">
        <v>101</v>
      </c>
      <c r="D182" s="265" t="s">
        <v>704</v>
      </c>
    </row>
    <row r="183" spans="1:5" ht="15.75" x14ac:dyDescent="0.25">
      <c r="A183" s="324"/>
      <c r="B183" s="320"/>
      <c r="C183" s="25" t="s">
        <v>22</v>
      </c>
      <c r="D183" s="266">
        <v>44967</v>
      </c>
    </row>
    <row r="184" spans="1:5" ht="15.75" x14ac:dyDescent="0.25">
      <c r="A184" s="324"/>
      <c r="B184" s="320"/>
      <c r="C184" s="25" t="s">
        <v>23</v>
      </c>
      <c r="D184" s="265">
        <v>9</v>
      </c>
    </row>
    <row r="185" spans="1:5" ht="45" x14ac:dyDescent="0.25">
      <c r="A185" s="325"/>
      <c r="B185" s="320"/>
      <c r="C185" s="25" t="s">
        <v>102</v>
      </c>
      <c r="D185" s="311" t="s">
        <v>823</v>
      </c>
      <c r="E185" s="309"/>
    </row>
    <row r="186" spans="1:5" ht="57.75" customHeight="1" x14ac:dyDescent="0.25">
      <c r="A186" s="323">
        <v>12</v>
      </c>
      <c r="B186" s="319" t="s">
        <v>107</v>
      </c>
      <c r="C186" s="25" t="s">
        <v>108</v>
      </c>
      <c r="D186" s="257" t="s">
        <v>705</v>
      </c>
    </row>
    <row r="187" spans="1:5" ht="82.5" customHeight="1" x14ac:dyDescent="0.25">
      <c r="A187" s="324"/>
      <c r="B187" s="320"/>
      <c r="C187" s="25" t="s">
        <v>109</v>
      </c>
      <c r="D187" s="257" t="s">
        <v>706</v>
      </c>
    </row>
    <row r="188" spans="1:5" ht="15.75" x14ac:dyDescent="0.25">
      <c r="A188" s="324"/>
      <c r="B188" s="320"/>
      <c r="C188" s="25" t="s">
        <v>22</v>
      </c>
      <c r="D188" s="258">
        <v>44404</v>
      </c>
    </row>
    <row r="189" spans="1:5" ht="15.75" x14ac:dyDescent="0.25">
      <c r="A189" s="324"/>
      <c r="B189" s="320"/>
      <c r="C189" s="25" t="s">
        <v>23</v>
      </c>
      <c r="D189" s="257" t="s">
        <v>707</v>
      </c>
    </row>
    <row r="190" spans="1:5" ht="15.75" x14ac:dyDescent="0.25">
      <c r="A190" s="324"/>
      <c r="B190" s="320"/>
      <c r="C190" s="25" t="s">
        <v>110</v>
      </c>
      <c r="D190" s="267" t="s">
        <v>708</v>
      </c>
      <c r="E190" s="309"/>
    </row>
    <row r="191" spans="1:5" ht="127.5" customHeight="1" x14ac:dyDescent="0.25">
      <c r="A191" s="324"/>
      <c r="B191" s="320"/>
      <c r="C191" s="25" t="s">
        <v>111</v>
      </c>
      <c r="D191" s="257" t="s">
        <v>709</v>
      </c>
    </row>
    <row r="192" spans="1:5" ht="47.25" x14ac:dyDescent="0.25">
      <c r="A192" s="324"/>
      <c r="B192" s="320"/>
      <c r="C192" s="25" t="s">
        <v>112</v>
      </c>
      <c r="D192" s="260">
        <v>40</v>
      </c>
    </row>
    <row r="193" spans="1:5" ht="78.75" x14ac:dyDescent="0.25">
      <c r="A193" s="324"/>
      <c r="B193" s="320"/>
      <c r="C193" s="25" t="s">
        <v>113</v>
      </c>
      <c r="D193" s="260">
        <v>268</v>
      </c>
    </row>
    <row r="194" spans="1:5" ht="66" customHeight="1" x14ac:dyDescent="0.25">
      <c r="A194" s="325"/>
      <c r="B194" s="326"/>
      <c r="C194" s="25" t="s">
        <v>114</v>
      </c>
      <c r="D194" s="262">
        <v>42.480986999999999</v>
      </c>
    </row>
    <row r="195" spans="1:5" ht="47.25" x14ac:dyDescent="0.25">
      <c r="A195" s="317" t="s">
        <v>115</v>
      </c>
      <c r="B195" s="319" t="s">
        <v>116</v>
      </c>
      <c r="C195" s="25" t="s">
        <v>108</v>
      </c>
      <c r="D195" s="257" t="s">
        <v>705</v>
      </c>
    </row>
    <row r="196" spans="1:5" ht="78.75" x14ac:dyDescent="0.25">
      <c r="A196" s="318"/>
      <c r="B196" s="320"/>
      <c r="C196" s="25" t="s">
        <v>109</v>
      </c>
      <c r="D196" s="257" t="s">
        <v>706</v>
      </c>
    </row>
    <row r="197" spans="1:5" ht="15.75" x14ac:dyDescent="0.25">
      <c r="A197" s="318"/>
      <c r="B197" s="320"/>
      <c r="C197" s="25" t="s">
        <v>22</v>
      </c>
      <c r="D197" s="258">
        <v>44404</v>
      </c>
    </row>
    <row r="198" spans="1:5" ht="15.75" x14ac:dyDescent="0.25">
      <c r="A198" s="318"/>
      <c r="B198" s="320"/>
      <c r="C198" s="25" t="s">
        <v>23</v>
      </c>
      <c r="D198" s="257" t="s">
        <v>707</v>
      </c>
    </row>
    <row r="199" spans="1:5" ht="15.75" x14ac:dyDescent="0.25">
      <c r="A199" s="318"/>
      <c r="B199" s="320"/>
      <c r="C199" s="25" t="s">
        <v>110</v>
      </c>
      <c r="D199" s="268" t="s">
        <v>708</v>
      </c>
      <c r="E199" s="313"/>
    </row>
    <row r="200" spans="1:5" ht="144.75" customHeight="1" x14ac:dyDescent="0.25">
      <c r="A200" s="318"/>
      <c r="B200" s="320"/>
      <c r="C200" s="25" t="s">
        <v>111</v>
      </c>
      <c r="D200" s="257" t="s">
        <v>710</v>
      </c>
    </row>
    <row r="201" spans="1:5" ht="47.25" x14ac:dyDescent="0.25">
      <c r="A201" s="318"/>
      <c r="B201" s="320"/>
      <c r="C201" s="25" t="s">
        <v>112</v>
      </c>
      <c r="D201" s="260">
        <v>2</v>
      </c>
    </row>
    <row r="202" spans="1:5" ht="78.75" x14ac:dyDescent="0.25">
      <c r="A202" s="318"/>
      <c r="B202" s="320"/>
      <c r="C202" s="25" t="s">
        <v>113</v>
      </c>
      <c r="D202" s="260">
        <v>2</v>
      </c>
    </row>
    <row r="203" spans="1:5" ht="66" x14ac:dyDescent="0.25">
      <c r="A203" s="318"/>
      <c r="B203" s="320"/>
      <c r="C203" s="27" t="s">
        <v>117</v>
      </c>
      <c r="D203" s="262">
        <v>42.480986999999999</v>
      </c>
    </row>
    <row r="204" spans="1:5" ht="114.75" customHeight="1" x14ac:dyDescent="0.25">
      <c r="A204" s="321" t="s">
        <v>118</v>
      </c>
      <c r="B204" s="322" t="s">
        <v>119</v>
      </c>
      <c r="C204" s="25" t="s">
        <v>120</v>
      </c>
      <c r="D204" s="263" t="s">
        <v>807</v>
      </c>
      <c r="E204" s="12"/>
    </row>
    <row r="205" spans="1:5" ht="15.75" customHeight="1" x14ac:dyDescent="0.25">
      <c r="A205" s="321"/>
      <c r="B205" s="322"/>
      <c r="C205" s="25" t="s">
        <v>22</v>
      </c>
      <c r="D205" s="269">
        <v>42916</v>
      </c>
      <c r="E205" s="12"/>
    </row>
    <row r="206" spans="1:5" ht="15.75" x14ac:dyDescent="0.25">
      <c r="A206" s="321"/>
      <c r="B206" s="322"/>
      <c r="C206" s="25" t="s">
        <v>23</v>
      </c>
      <c r="D206" s="263" t="s">
        <v>808</v>
      </c>
    </row>
    <row r="207" spans="1:5" ht="154.5" customHeight="1" x14ac:dyDescent="0.25">
      <c r="A207" s="321"/>
      <c r="B207" s="322"/>
      <c r="C207" s="25" t="s">
        <v>121</v>
      </c>
      <c r="D207" s="263" t="s">
        <v>809</v>
      </c>
    </row>
    <row r="208" spans="1:5" ht="56.25" customHeight="1" x14ac:dyDescent="0.25">
      <c r="A208" s="321"/>
      <c r="B208" s="322"/>
      <c r="C208" s="25" t="s">
        <v>122</v>
      </c>
      <c r="D208" s="263" t="s">
        <v>810</v>
      </c>
    </row>
    <row r="209" spans="1:4" ht="15" customHeight="1" x14ac:dyDescent="0.25">
      <c r="A209" s="35" t="s">
        <v>123</v>
      </c>
      <c r="B209" s="36"/>
    </row>
    <row r="210" spans="1:4" x14ac:dyDescent="0.25">
      <c r="A210" s="35" t="s">
        <v>124</v>
      </c>
    </row>
    <row r="211" spans="1:4" x14ac:dyDescent="0.25">
      <c r="A211" s="37" t="s">
        <v>125</v>
      </c>
    </row>
    <row r="212" spans="1:4" x14ac:dyDescent="0.25">
      <c r="A212" s="316" t="s">
        <v>126</v>
      </c>
      <c r="B212" s="316"/>
      <c r="C212" s="316"/>
      <c r="D212" s="316"/>
    </row>
    <row r="213" spans="1:4" x14ac:dyDescent="0.25">
      <c r="A213" s="316" t="s">
        <v>127</v>
      </c>
      <c r="B213" s="316"/>
      <c r="C213" s="316"/>
      <c r="D213" s="316"/>
    </row>
  </sheetData>
  <mergeCells count="77">
    <mergeCell ref="A1:D1"/>
    <mergeCell ref="A2:D2"/>
    <mergeCell ref="A4:A5"/>
    <mergeCell ref="B4:B5"/>
    <mergeCell ref="C4:C5"/>
    <mergeCell ref="A8:A11"/>
    <mergeCell ref="B8:B11"/>
    <mergeCell ref="A12:A19"/>
    <mergeCell ref="B12:B19"/>
    <mergeCell ref="A20:A27"/>
    <mergeCell ref="B20:B27"/>
    <mergeCell ref="A28:A33"/>
    <mergeCell ref="B28:B33"/>
    <mergeCell ref="A34:A42"/>
    <mergeCell ref="B34:B42"/>
    <mergeCell ref="A43:A48"/>
    <mergeCell ref="B43:B48"/>
    <mergeCell ref="A53:A60"/>
    <mergeCell ref="B53:B60"/>
    <mergeCell ref="A61:A68"/>
    <mergeCell ref="B61:B68"/>
    <mergeCell ref="A69:A76"/>
    <mergeCell ref="B69:B76"/>
    <mergeCell ref="A77:A84"/>
    <mergeCell ref="B77:B84"/>
    <mergeCell ref="A85:A92"/>
    <mergeCell ref="B85:B92"/>
    <mergeCell ref="A93:A96"/>
    <mergeCell ref="B93:B96"/>
    <mergeCell ref="A98:A101"/>
    <mergeCell ref="B98:B101"/>
    <mergeCell ref="A102:A105"/>
    <mergeCell ref="B102:B105"/>
    <mergeCell ref="A106:A109"/>
    <mergeCell ref="B106:B109"/>
    <mergeCell ref="A110:A113"/>
    <mergeCell ref="B110:B113"/>
    <mergeCell ref="A114:A117"/>
    <mergeCell ref="B114:B117"/>
    <mergeCell ref="A119:A121"/>
    <mergeCell ref="B119:B121"/>
    <mergeCell ref="A122:A124"/>
    <mergeCell ref="B122:B124"/>
    <mergeCell ref="A125:A127"/>
    <mergeCell ref="B125:B127"/>
    <mergeCell ref="A128:A130"/>
    <mergeCell ref="B128:B130"/>
    <mergeCell ref="A131:A133"/>
    <mergeCell ref="B131:B133"/>
    <mergeCell ref="A135:A137"/>
    <mergeCell ref="B135:B137"/>
    <mergeCell ref="A138:A140"/>
    <mergeCell ref="B138:B140"/>
    <mergeCell ref="A141:A143"/>
    <mergeCell ref="B141:B143"/>
    <mergeCell ref="A144:A146"/>
    <mergeCell ref="B144:B146"/>
    <mergeCell ref="A147:A149"/>
    <mergeCell ref="B147:B149"/>
    <mergeCell ref="A151:A157"/>
    <mergeCell ref="B151:B157"/>
    <mergeCell ref="A158:A164"/>
    <mergeCell ref="B158:B164"/>
    <mergeCell ref="A165:A171"/>
    <mergeCell ref="B165:B171"/>
    <mergeCell ref="A172:A178"/>
    <mergeCell ref="B172:B178"/>
    <mergeCell ref="A179:A185"/>
    <mergeCell ref="B179:B185"/>
    <mergeCell ref="A186:A194"/>
    <mergeCell ref="B186:B194"/>
    <mergeCell ref="A213:D213"/>
    <mergeCell ref="A195:A203"/>
    <mergeCell ref="B195:B203"/>
    <mergeCell ref="A204:A208"/>
    <mergeCell ref="B204:B208"/>
    <mergeCell ref="A212:D212"/>
  </mergeCells>
  <dataValidations disablePrompts="1" count="1">
    <dataValidation type="list" allowBlank="1" showInputMessage="1" showErrorMessage="1" sqref="D5" xr:uid="{00000000-0002-0000-0100-000000000000}">
      <formula1>Период</formula1>
    </dataValidation>
  </dataValidations>
  <hyperlinks>
    <hyperlink ref="D27" r:id="rId1" xr:uid="{5F18A8DE-1CD4-4AB1-9063-E0EDE085D7D9}"/>
    <hyperlink ref="D190" r:id="rId2" xr:uid="{DC7C2100-CC35-4E9C-99B1-28AA96020E74}"/>
    <hyperlink ref="D199" r:id="rId3" xr:uid="{21D38ADC-CE48-4A35-B497-649ADE5B8307}"/>
    <hyperlink ref="D117" r:id="rId4" xr:uid="{E8D4B816-C285-4FB9-AF5A-90B20A90D2CB}"/>
    <hyperlink ref="D109" r:id="rId5" xr:uid="{CC49224F-6FAC-4C78-9BB4-E2A757F578E4}"/>
  </hyperlinks>
  <pageMargins left="0.39370078740157477" right="0.39370078740157477" top="0.59055118110236249" bottom="0.39370078740157477" header="0.31496062992125984" footer="0.31496062992125984"/>
  <pageSetup paperSize="9" scale="91" fitToHeight="0" orientation="landscape"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E102"/>
  <sheetViews>
    <sheetView zoomScaleNormal="100" workbookViewId="0">
      <pane ySplit="7" topLeftCell="A38" activePane="bottomLeft" state="frozen"/>
      <selection activeCell="J80" sqref="J80"/>
      <selection pane="bottomLeft" activeCell="D29" sqref="D29"/>
    </sheetView>
  </sheetViews>
  <sheetFormatPr defaultRowHeight="15" x14ac:dyDescent="0.25"/>
  <cols>
    <col min="1" max="1" width="7" style="38" customWidth="1"/>
    <col min="2" max="2" width="74.85546875" style="38" customWidth="1"/>
    <col min="3" max="3" width="20.7109375" style="38" customWidth="1"/>
    <col min="4" max="5" width="12.7109375" style="38" customWidth="1"/>
    <col min="6" max="6" width="13.42578125" style="38" customWidth="1"/>
    <col min="7" max="7" width="9.85546875" style="38" customWidth="1"/>
    <col min="8" max="8" width="10" style="38" customWidth="1"/>
    <col min="9" max="9" width="10.140625" style="38" customWidth="1"/>
    <col min="10" max="11" width="10.42578125" style="38" customWidth="1"/>
    <col min="12" max="12" width="10.140625" style="38" customWidth="1"/>
    <col min="13" max="14" width="10" style="38" customWidth="1"/>
    <col min="15" max="15" width="10.42578125" style="38" customWidth="1"/>
    <col min="16" max="16" width="10.28515625" style="38" customWidth="1"/>
    <col min="17" max="17" width="10.140625" style="38" customWidth="1"/>
    <col min="18" max="16384" width="9.140625" style="38"/>
  </cols>
  <sheetData>
    <row r="1" spans="1:5" s="39" customFormat="1" ht="17.25" x14ac:dyDescent="0.25">
      <c r="A1" s="359" t="s">
        <v>128</v>
      </c>
      <c r="B1" s="359"/>
      <c r="C1" s="359"/>
      <c r="D1" s="359"/>
      <c r="E1" s="359"/>
    </row>
    <row r="2" spans="1:5" s="39" customFormat="1" ht="17.25" x14ac:dyDescent="0.25">
      <c r="A2" s="359" t="s">
        <v>129</v>
      </c>
      <c r="B2" s="359"/>
      <c r="C2" s="359"/>
      <c r="D2" s="359"/>
      <c r="E2" s="359"/>
    </row>
    <row r="4" spans="1:5" ht="15.75" x14ac:dyDescent="0.25">
      <c r="A4" s="343" t="s">
        <v>12</v>
      </c>
      <c r="B4" s="343" t="s">
        <v>130</v>
      </c>
      <c r="C4" s="343" t="s">
        <v>131</v>
      </c>
      <c r="D4" s="343" t="s">
        <v>132</v>
      </c>
      <c r="E4" s="343"/>
    </row>
    <row r="5" spans="1:5" ht="15.75" x14ac:dyDescent="0.25">
      <c r="A5" s="343"/>
      <c r="B5" s="343"/>
      <c r="C5" s="343"/>
      <c r="D5" s="343" t="s">
        <v>133</v>
      </c>
      <c r="E5" s="40" t="s">
        <v>134</v>
      </c>
    </row>
    <row r="6" spans="1:5" ht="15.75" x14ac:dyDescent="0.25">
      <c r="A6" s="343"/>
      <c r="B6" s="343"/>
      <c r="C6" s="343"/>
      <c r="D6" s="343"/>
      <c r="E6" s="41">
        <v>45292</v>
      </c>
    </row>
    <row r="7" spans="1:5" ht="15.75" x14ac:dyDescent="0.25">
      <c r="A7" s="40">
        <v>1</v>
      </c>
      <c r="B7" s="40">
        <v>2</v>
      </c>
      <c r="C7" s="40">
        <v>3</v>
      </c>
      <c r="D7" s="40">
        <v>4</v>
      </c>
      <c r="E7" s="40">
        <v>5</v>
      </c>
    </row>
    <row r="8" spans="1:5" ht="63" x14ac:dyDescent="0.25">
      <c r="A8" s="346" t="s">
        <v>17</v>
      </c>
      <c r="B8" s="42" t="s">
        <v>135</v>
      </c>
      <c r="C8" s="347" t="s">
        <v>136</v>
      </c>
      <c r="D8" s="357">
        <f>SUM(D10:D14)</f>
        <v>72</v>
      </c>
      <c r="E8" s="357" t="s">
        <v>137</v>
      </c>
    </row>
    <row r="9" spans="1:5" ht="15.75" x14ac:dyDescent="0.25">
      <c r="A9" s="346"/>
      <c r="B9" s="42" t="s">
        <v>138</v>
      </c>
      <c r="C9" s="347"/>
      <c r="D9" s="357"/>
      <c r="E9" s="357"/>
    </row>
    <row r="10" spans="1:5" ht="15.75" x14ac:dyDescent="0.25">
      <c r="A10" s="43" t="s">
        <v>139</v>
      </c>
      <c r="B10" s="44" t="s">
        <v>55</v>
      </c>
      <c r="C10" s="40" t="s">
        <v>136</v>
      </c>
      <c r="D10" s="270"/>
      <c r="E10" s="46" t="s">
        <v>137</v>
      </c>
    </row>
    <row r="11" spans="1:5" ht="15.75" x14ac:dyDescent="0.25">
      <c r="A11" s="43" t="s">
        <v>140</v>
      </c>
      <c r="B11" s="44" t="s">
        <v>61</v>
      </c>
      <c r="C11" s="40" t="s">
        <v>136</v>
      </c>
      <c r="D11" s="260">
        <v>32</v>
      </c>
      <c r="E11" s="46" t="s">
        <v>137</v>
      </c>
    </row>
    <row r="12" spans="1:5" ht="15.75" x14ac:dyDescent="0.25">
      <c r="A12" s="43" t="s">
        <v>141</v>
      </c>
      <c r="B12" s="44" t="s">
        <v>64</v>
      </c>
      <c r="C12" s="40" t="s">
        <v>136</v>
      </c>
      <c r="D12" s="270">
        <v>20</v>
      </c>
      <c r="E12" s="46" t="s">
        <v>137</v>
      </c>
    </row>
    <row r="13" spans="1:5" ht="15.75" x14ac:dyDescent="0.25">
      <c r="A13" s="43" t="s">
        <v>142</v>
      </c>
      <c r="B13" s="44" t="s">
        <v>67</v>
      </c>
      <c r="C13" s="40" t="s">
        <v>136</v>
      </c>
      <c r="D13" s="270"/>
      <c r="E13" s="46" t="s">
        <v>137</v>
      </c>
    </row>
    <row r="14" spans="1:5" ht="15.75" x14ac:dyDescent="0.25">
      <c r="A14" s="43" t="s">
        <v>143</v>
      </c>
      <c r="B14" s="44" t="s">
        <v>70</v>
      </c>
      <c r="C14" s="40" t="s">
        <v>136</v>
      </c>
      <c r="D14" s="270">
        <v>20</v>
      </c>
      <c r="E14" s="46" t="s">
        <v>137</v>
      </c>
    </row>
    <row r="15" spans="1:5" ht="15.75" x14ac:dyDescent="0.25">
      <c r="A15" s="358" t="s">
        <v>144</v>
      </c>
      <c r="B15" s="358"/>
      <c r="C15" s="358"/>
      <c r="D15" s="358"/>
      <c r="E15" s="358"/>
    </row>
    <row r="16" spans="1:5" ht="50.25" x14ac:dyDescent="0.25">
      <c r="A16" s="352" t="s">
        <v>145</v>
      </c>
      <c r="B16" s="47" t="s">
        <v>146</v>
      </c>
      <c r="C16" s="353" t="s">
        <v>136</v>
      </c>
      <c r="D16" s="355">
        <f>SUM(D18:D22)</f>
        <v>6</v>
      </c>
      <c r="E16" s="355">
        <f>SUM(E18:E22)</f>
        <v>2</v>
      </c>
    </row>
    <row r="17" spans="1:5" ht="15.75" x14ac:dyDescent="0.25">
      <c r="A17" s="352"/>
      <c r="B17" s="47" t="s">
        <v>138</v>
      </c>
      <c r="C17" s="353"/>
      <c r="D17" s="355"/>
      <c r="E17" s="355"/>
    </row>
    <row r="18" spans="1:5" ht="15.75" x14ac:dyDescent="0.25">
      <c r="A18" s="43" t="s">
        <v>147</v>
      </c>
      <c r="B18" s="44" t="s">
        <v>55</v>
      </c>
      <c r="C18" s="40" t="s">
        <v>136</v>
      </c>
      <c r="D18" s="46">
        <f>'V Перечень услуг'!C18</f>
        <v>0</v>
      </c>
      <c r="E18" s="46">
        <f>'V Перечень услуг'!D18</f>
        <v>0</v>
      </c>
    </row>
    <row r="19" spans="1:5" ht="15.75" x14ac:dyDescent="0.25">
      <c r="A19" s="43" t="s">
        <v>148</v>
      </c>
      <c r="B19" s="44" t="s">
        <v>61</v>
      </c>
      <c r="C19" s="40" t="s">
        <v>136</v>
      </c>
      <c r="D19" s="46">
        <f>'V Перечень услуг'!C28</f>
        <v>3</v>
      </c>
      <c r="E19" s="46">
        <f>'V Перечень услуг'!D28</f>
        <v>2</v>
      </c>
    </row>
    <row r="20" spans="1:5" ht="15.75" x14ac:dyDescent="0.25">
      <c r="A20" s="43" t="s">
        <v>149</v>
      </c>
      <c r="B20" s="44" t="s">
        <v>64</v>
      </c>
      <c r="C20" s="40" t="s">
        <v>136</v>
      </c>
      <c r="D20" s="46">
        <f>'V Перечень услуг'!C38</f>
        <v>1</v>
      </c>
      <c r="E20" s="46">
        <f>'V Перечень услуг'!D38</f>
        <v>0</v>
      </c>
    </row>
    <row r="21" spans="1:5" ht="15.75" x14ac:dyDescent="0.25">
      <c r="A21" s="43" t="s">
        <v>150</v>
      </c>
      <c r="B21" s="44" t="s">
        <v>67</v>
      </c>
      <c r="C21" s="40" t="s">
        <v>136</v>
      </c>
      <c r="D21" s="46">
        <f>'V Перечень услуг'!C48</f>
        <v>0</v>
      </c>
      <c r="E21" s="46">
        <f>'V Перечень услуг'!D48</f>
        <v>0</v>
      </c>
    </row>
    <row r="22" spans="1:5" ht="15.75" x14ac:dyDescent="0.25">
      <c r="A22" s="43" t="s">
        <v>151</v>
      </c>
      <c r="B22" s="44" t="s">
        <v>70</v>
      </c>
      <c r="C22" s="40" t="s">
        <v>136</v>
      </c>
      <c r="D22" s="46">
        <f>'V Перечень услуг'!C58</f>
        <v>2</v>
      </c>
      <c r="E22" s="46">
        <f>'V Перечень услуг'!D58</f>
        <v>0</v>
      </c>
    </row>
    <row r="23" spans="1:5" ht="107.25" x14ac:dyDescent="0.25">
      <c r="A23" s="346" t="s">
        <v>152</v>
      </c>
      <c r="B23" s="42" t="s">
        <v>153</v>
      </c>
      <c r="C23" s="347" t="s">
        <v>154</v>
      </c>
      <c r="D23" s="356">
        <f>SUM(D25:D29)</f>
        <v>2752.8</v>
      </c>
      <c r="E23" s="356">
        <f>SUM(E25:E29)</f>
        <v>2747.8136418399999</v>
      </c>
    </row>
    <row r="24" spans="1:5" ht="15.75" x14ac:dyDescent="0.25">
      <c r="A24" s="346"/>
      <c r="B24" s="42" t="s">
        <v>138</v>
      </c>
      <c r="C24" s="347"/>
      <c r="D24" s="356"/>
      <c r="E24" s="356"/>
    </row>
    <row r="25" spans="1:5" ht="15.75" x14ac:dyDescent="0.25">
      <c r="A25" s="43" t="s">
        <v>155</v>
      </c>
      <c r="B25" s="44" t="s">
        <v>55</v>
      </c>
      <c r="C25" s="40" t="s">
        <v>154</v>
      </c>
      <c r="D25" s="30"/>
      <c r="E25" s="48">
        <f>'IV Механизмы передачи'!B16</f>
        <v>0</v>
      </c>
    </row>
    <row r="26" spans="1:5" ht="15.75" x14ac:dyDescent="0.25">
      <c r="A26" s="43" t="s">
        <v>156</v>
      </c>
      <c r="B26" s="44" t="s">
        <v>61</v>
      </c>
      <c r="C26" s="40" t="s">
        <v>154</v>
      </c>
      <c r="D26" s="271">
        <v>2231.8000000000002</v>
      </c>
      <c r="E26" s="272">
        <f>'IV Механизмы передачи'!B27</f>
        <v>2226.8000000000002</v>
      </c>
    </row>
    <row r="27" spans="1:5" ht="15.75" x14ac:dyDescent="0.25">
      <c r="A27" s="43" t="s">
        <v>157</v>
      </c>
      <c r="B27" s="44" t="s">
        <v>64</v>
      </c>
      <c r="C27" s="40" t="s">
        <v>154</v>
      </c>
      <c r="D27" s="293">
        <v>344.2</v>
      </c>
      <c r="E27" s="272">
        <f>'IV Механизмы передачи'!B38</f>
        <v>344.17358337000002</v>
      </c>
    </row>
    <row r="28" spans="1:5" ht="15.75" x14ac:dyDescent="0.25">
      <c r="A28" s="43" t="s">
        <v>158</v>
      </c>
      <c r="B28" s="44" t="s">
        <v>67</v>
      </c>
      <c r="C28" s="40" t="s">
        <v>154</v>
      </c>
      <c r="D28" s="293"/>
      <c r="E28" s="272">
        <f>'IV Механизмы передачи'!B49</f>
        <v>0</v>
      </c>
    </row>
    <row r="29" spans="1:5" ht="15.75" x14ac:dyDescent="0.25">
      <c r="A29" s="43" t="s">
        <v>159</v>
      </c>
      <c r="B29" s="44" t="s">
        <v>70</v>
      </c>
      <c r="C29" s="40" t="s">
        <v>154</v>
      </c>
      <c r="D29" s="293">
        <v>176.8</v>
      </c>
      <c r="E29" s="272">
        <f>'IV Механизмы передачи'!B60</f>
        <v>176.84005847</v>
      </c>
    </row>
    <row r="30" spans="1:5" ht="63" x14ac:dyDescent="0.25">
      <c r="A30" s="352" t="s">
        <v>160</v>
      </c>
      <c r="B30" s="47" t="s">
        <v>161</v>
      </c>
      <c r="C30" s="353" t="s">
        <v>154</v>
      </c>
      <c r="D30" s="354">
        <f>SUM(D33,D35,D37,D39,D41)</f>
        <v>18.600000000000001</v>
      </c>
      <c r="E30" s="354">
        <f>SUM(E33,E35,E37,E39,E41)</f>
        <v>18.600000000000001</v>
      </c>
    </row>
    <row r="31" spans="1:5" ht="15.75" x14ac:dyDescent="0.25">
      <c r="A31" s="352"/>
      <c r="B31" s="47" t="s">
        <v>138</v>
      </c>
      <c r="C31" s="353"/>
      <c r="D31" s="354"/>
      <c r="E31" s="354"/>
    </row>
    <row r="32" spans="1:5" ht="15.75" x14ac:dyDescent="0.25">
      <c r="A32" s="43"/>
      <c r="B32" s="49" t="s">
        <v>162</v>
      </c>
      <c r="C32" s="40" t="s">
        <v>154</v>
      </c>
      <c r="D32" s="50" t="s">
        <v>137</v>
      </c>
      <c r="E32" s="50">
        <f>SUM(E34,E36,E38,E40,E42)</f>
        <v>6.5</v>
      </c>
    </row>
    <row r="33" spans="1:5" ht="15.75" x14ac:dyDescent="0.25">
      <c r="A33" s="43" t="s">
        <v>163</v>
      </c>
      <c r="B33" s="44" t="s">
        <v>55</v>
      </c>
      <c r="C33" s="40" t="s">
        <v>154</v>
      </c>
      <c r="D33" s="30"/>
      <c r="E33" s="50">
        <f>'IV Механизмы передачи'!C18</f>
        <v>0</v>
      </c>
    </row>
    <row r="34" spans="1:5" ht="15.75" x14ac:dyDescent="0.25">
      <c r="A34" s="43"/>
      <c r="B34" s="49" t="s">
        <v>162</v>
      </c>
      <c r="C34" s="40" t="s">
        <v>154</v>
      </c>
      <c r="D34" s="50" t="s">
        <v>137</v>
      </c>
      <c r="E34" s="50">
        <f>'IV Механизмы передачи'!D18</f>
        <v>0</v>
      </c>
    </row>
    <row r="35" spans="1:5" ht="15.75" x14ac:dyDescent="0.25">
      <c r="A35" s="43" t="s">
        <v>164</v>
      </c>
      <c r="B35" s="44" t="s">
        <v>61</v>
      </c>
      <c r="C35" s="40" t="s">
        <v>154</v>
      </c>
      <c r="D35" s="262">
        <v>18.600000000000001</v>
      </c>
      <c r="E35" s="273">
        <f>'IV Механизмы передачи'!C29</f>
        <v>18.600000000000001</v>
      </c>
    </row>
    <row r="36" spans="1:5" ht="15.75" x14ac:dyDescent="0.25">
      <c r="A36" s="43"/>
      <c r="B36" s="49" t="s">
        <v>162</v>
      </c>
      <c r="C36" s="40" t="s">
        <v>154</v>
      </c>
      <c r="D36" s="273" t="s">
        <v>137</v>
      </c>
      <c r="E36" s="273">
        <f>'IV Механизмы передачи'!D29</f>
        <v>6.5</v>
      </c>
    </row>
    <row r="37" spans="1:5" ht="15.75" x14ac:dyDescent="0.25">
      <c r="A37" s="43" t="s">
        <v>165</v>
      </c>
      <c r="B37" s="44" t="s">
        <v>64</v>
      </c>
      <c r="C37" s="40" t="s">
        <v>154</v>
      </c>
      <c r="D37" s="30">
        <v>0</v>
      </c>
      <c r="E37" s="50">
        <f>'IV Механизмы передачи'!C40</f>
        <v>0</v>
      </c>
    </row>
    <row r="38" spans="1:5" ht="15.75" x14ac:dyDescent="0.25">
      <c r="A38" s="43"/>
      <c r="B38" s="49" t="s">
        <v>162</v>
      </c>
      <c r="C38" s="40" t="s">
        <v>154</v>
      </c>
      <c r="D38" s="50" t="s">
        <v>137</v>
      </c>
      <c r="E38" s="50">
        <f>'IV Механизмы передачи'!D40</f>
        <v>0</v>
      </c>
    </row>
    <row r="39" spans="1:5" ht="15.75" x14ac:dyDescent="0.25">
      <c r="A39" s="43" t="s">
        <v>166</v>
      </c>
      <c r="B39" s="44" t="s">
        <v>67</v>
      </c>
      <c r="C39" s="40" t="s">
        <v>154</v>
      </c>
      <c r="D39" s="30"/>
      <c r="E39" s="50">
        <f>'IV Механизмы передачи'!C51</f>
        <v>0</v>
      </c>
    </row>
    <row r="40" spans="1:5" ht="15.75" x14ac:dyDescent="0.25">
      <c r="A40" s="43"/>
      <c r="B40" s="49" t="s">
        <v>162</v>
      </c>
      <c r="C40" s="40" t="s">
        <v>154</v>
      </c>
      <c r="D40" s="50" t="s">
        <v>137</v>
      </c>
      <c r="E40" s="50">
        <f>'IV Механизмы передачи'!D51</f>
        <v>0</v>
      </c>
    </row>
    <row r="41" spans="1:5" ht="15.75" x14ac:dyDescent="0.25">
      <c r="A41" s="43" t="s">
        <v>167</v>
      </c>
      <c r="B41" s="44" t="s">
        <v>70</v>
      </c>
      <c r="C41" s="40" t="s">
        <v>154</v>
      </c>
      <c r="D41" s="30">
        <v>0</v>
      </c>
      <c r="E41" s="50">
        <f>'IV Механизмы передачи'!C62</f>
        <v>0</v>
      </c>
    </row>
    <row r="42" spans="1:5" ht="15.75" x14ac:dyDescent="0.25">
      <c r="A42" s="43"/>
      <c r="B42" s="49" t="s">
        <v>162</v>
      </c>
      <c r="C42" s="40" t="s">
        <v>154</v>
      </c>
      <c r="D42" s="50" t="s">
        <v>137</v>
      </c>
      <c r="E42" s="50">
        <f>'IV Механизмы передачи'!D62</f>
        <v>0</v>
      </c>
    </row>
    <row r="43" spans="1:5" ht="107.25" x14ac:dyDescent="0.25">
      <c r="A43" s="349" t="s">
        <v>168</v>
      </c>
      <c r="B43" s="51" t="s">
        <v>169</v>
      </c>
      <c r="C43" s="350" t="s">
        <v>154</v>
      </c>
      <c r="D43" s="351">
        <f>SUM(D46,D48,D50,D52,D54)</f>
        <v>22.9</v>
      </c>
      <c r="E43" s="351">
        <f>SUM(E46,E48,E50,E52,E54)</f>
        <v>22.9</v>
      </c>
    </row>
    <row r="44" spans="1:5" ht="15.75" x14ac:dyDescent="0.25">
      <c r="A44" s="349"/>
      <c r="B44" s="52" t="s">
        <v>138</v>
      </c>
      <c r="C44" s="350"/>
      <c r="D44" s="351"/>
      <c r="E44" s="351"/>
    </row>
    <row r="45" spans="1:5" ht="15.75" x14ac:dyDescent="0.25">
      <c r="A45" s="43"/>
      <c r="B45" s="49" t="s">
        <v>162</v>
      </c>
      <c r="C45" s="40" t="s">
        <v>154</v>
      </c>
      <c r="D45" s="50" t="s">
        <v>137</v>
      </c>
      <c r="E45" s="50">
        <f>SUM(E47,E49,E51,E53,E55)</f>
        <v>6.5</v>
      </c>
    </row>
    <row r="46" spans="1:5" ht="15.75" x14ac:dyDescent="0.25">
      <c r="A46" s="43" t="s">
        <v>170</v>
      </c>
      <c r="B46" s="44" t="s">
        <v>55</v>
      </c>
      <c r="C46" s="40" t="s">
        <v>154</v>
      </c>
      <c r="D46" s="30"/>
      <c r="E46" s="50">
        <f>'IV Механизмы передачи'!B17</f>
        <v>0</v>
      </c>
    </row>
    <row r="47" spans="1:5" ht="15.75" x14ac:dyDescent="0.25">
      <c r="A47" s="43"/>
      <c r="B47" s="49" t="s">
        <v>162</v>
      </c>
      <c r="C47" s="40" t="s">
        <v>154</v>
      </c>
      <c r="D47" s="50" t="s">
        <v>137</v>
      </c>
      <c r="E47" s="50">
        <f>'IV Механизмы передачи'!D17</f>
        <v>0</v>
      </c>
    </row>
    <row r="48" spans="1:5" ht="15.75" x14ac:dyDescent="0.25">
      <c r="A48" s="43" t="s">
        <v>171</v>
      </c>
      <c r="B48" s="44" t="s">
        <v>61</v>
      </c>
      <c r="C48" s="40" t="s">
        <v>154</v>
      </c>
      <c r="D48" s="262">
        <v>22.9</v>
      </c>
      <c r="E48" s="273">
        <f>'IV Механизмы передачи'!B28</f>
        <v>22.9</v>
      </c>
    </row>
    <row r="49" spans="1:5" ht="15.75" x14ac:dyDescent="0.25">
      <c r="A49" s="43"/>
      <c r="B49" s="49" t="s">
        <v>162</v>
      </c>
      <c r="C49" s="40" t="s">
        <v>154</v>
      </c>
      <c r="D49" s="273" t="s">
        <v>137</v>
      </c>
      <c r="E49" s="273">
        <f>'IV Механизмы передачи'!D28</f>
        <v>6.5</v>
      </c>
    </row>
    <row r="50" spans="1:5" ht="15.75" x14ac:dyDescent="0.25">
      <c r="A50" s="43" t="s">
        <v>172</v>
      </c>
      <c r="B50" s="44" t="s">
        <v>64</v>
      </c>
      <c r="C50" s="40" t="s">
        <v>154</v>
      </c>
      <c r="D50" s="30">
        <v>0</v>
      </c>
      <c r="E50" s="50">
        <f>'IV Механизмы передачи'!B39</f>
        <v>0</v>
      </c>
    </row>
    <row r="51" spans="1:5" ht="15.75" x14ac:dyDescent="0.25">
      <c r="A51" s="43"/>
      <c r="B51" s="49" t="s">
        <v>162</v>
      </c>
      <c r="C51" s="40" t="s">
        <v>154</v>
      </c>
      <c r="D51" s="50" t="s">
        <v>137</v>
      </c>
      <c r="E51" s="50">
        <f>'IV Механизмы передачи'!D39</f>
        <v>0</v>
      </c>
    </row>
    <row r="52" spans="1:5" ht="15.75" x14ac:dyDescent="0.25">
      <c r="A52" s="43" t="s">
        <v>173</v>
      </c>
      <c r="B52" s="44" t="s">
        <v>67</v>
      </c>
      <c r="C52" s="40" t="s">
        <v>154</v>
      </c>
      <c r="D52" s="30"/>
      <c r="E52" s="50">
        <f>'IV Механизмы передачи'!B50</f>
        <v>0</v>
      </c>
    </row>
    <row r="53" spans="1:5" ht="15.75" x14ac:dyDescent="0.25">
      <c r="A53" s="43"/>
      <c r="B53" s="49" t="s">
        <v>162</v>
      </c>
      <c r="C53" s="40" t="s">
        <v>154</v>
      </c>
      <c r="D53" s="50" t="s">
        <v>137</v>
      </c>
      <c r="E53" s="50">
        <f>'IV Механизмы передачи'!D50</f>
        <v>0</v>
      </c>
    </row>
    <row r="54" spans="1:5" ht="15.75" x14ac:dyDescent="0.25">
      <c r="A54" s="43" t="s">
        <v>174</v>
      </c>
      <c r="B54" s="44" t="s">
        <v>70</v>
      </c>
      <c r="C54" s="40" t="s">
        <v>154</v>
      </c>
      <c r="D54" s="30">
        <v>0</v>
      </c>
      <c r="E54" s="50">
        <f>'IV Механизмы передачи'!B61</f>
        <v>0</v>
      </c>
    </row>
    <row r="55" spans="1:5" ht="15.75" x14ac:dyDescent="0.25">
      <c r="A55" s="43"/>
      <c r="B55" s="49" t="s">
        <v>162</v>
      </c>
      <c r="C55" s="40" t="s">
        <v>154</v>
      </c>
      <c r="D55" s="50" t="s">
        <v>137</v>
      </c>
      <c r="E55" s="50">
        <f>'IV Механизмы передачи'!D61</f>
        <v>0</v>
      </c>
    </row>
    <row r="56" spans="1:5" ht="110.25" x14ac:dyDescent="0.25">
      <c r="A56" s="346" t="s">
        <v>175</v>
      </c>
      <c r="B56" s="42" t="s">
        <v>176</v>
      </c>
      <c r="C56" s="347" t="s">
        <v>177</v>
      </c>
      <c r="D56" s="348">
        <f>IF(D23&gt;0,D30/D23%,0)</f>
        <v>0.67567567567567566</v>
      </c>
      <c r="E56" s="348">
        <f>IF(E23&gt;0,E30/E23%,0)</f>
        <v>0.67690179991773425</v>
      </c>
    </row>
    <row r="57" spans="1:5" ht="15.75" x14ac:dyDescent="0.25">
      <c r="A57" s="346"/>
      <c r="B57" s="42" t="s">
        <v>138</v>
      </c>
      <c r="C57" s="347"/>
      <c r="D57" s="348"/>
      <c r="E57" s="348"/>
    </row>
    <row r="58" spans="1:5" ht="15.75" x14ac:dyDescent="0.25">
      <c r="A58" s="43"/>
      <c r="B58" s="49" t="s">
        <v>162</v>
      </c>
      <c r="C58" s="40" t="s">
        <v>177</v>
      </c>
      <c r="D58" s="50" t="s">
        <v>137</v>
      </c>
      <c r="E58" s="50">
        <f>IF(E23&gt;0,E32/E23%,0)</f>
        <v>0.23655170427232644</v>
      </c>
    </row>
    <row r="59" spans="1:5" ht="15.75" x14ac:dyDescent="0.25">
      <c r="A59" s="43" t="s">
        <v>54</v>
      </c>
      <c r="B59" s="44" t="s">
        <v>55</v>
      </c>
      <c r="C59" s="40" t="s">
        <v>177</v>
      </c>
      <c r="D59" s="50">
        <f>IF(D25&gt;0,D33/D25%,0)</f>
        <v>0</v>
      </c>
      <c r="E59" s="50">
        <f>IF(E25&gt;0,E33/E25%,0)</f>
        <v>0</v>
      </c>
    </row>
    <row r="60" spans="1:5" ht="15.75" x14ac:dyDescent="0.25">
      <c r="A60" s="43"/>
      <c r="B60" s="49" t="s">
        <v>162</v>
      </c>
      <c r="C60" s="40" t="s">
        <v>177</v>
      </c>
      <c r="D60" s="50" t="s">
        <v>137</v>
      </c>
      <c r="E60" s="50">
        <f t="shared" ref="E60:E61" si="0">IF(E25&gt;0,E34/E25%,0)</f>
        <v>0</v>
      </c>
    </row>
    <row r="61" spans="1:5" ht="15.75" x14ac:dyDescent="0.25">
      <c r="A61" s="43" t="s">
        <v>60</v>
      </c>
      <c r="B61" s="44" t="s">
        <v>61</v>
      </c>
      <c r="C61" s="40" t="s">
        <v>177</v>
      </c>
      <c r="D61" s="50">
        <f>IF(D26&gt;0,D35/D26%,0)</f>
        <v>0.83340801147056187</v>
      </c>
      <c r="E61" s="50">
        <f t="shared" si="0"/>
        <v>0.83527932459134191</v>
      </c>
    </row>
    <row r="62" spans="1:5" ht="15.75" x14ac:dyDescent="0.25">
      <c r="A62" s="43"/>
      <c r="B62" s="49" t="s">
        <v>162</v>
      </c>
      <c r="C62" s="40" t="s">
        <v>177</v>
      </c>
      <c r="D62" s="50" t="s">
        <v>137</v>
      </c>
      <c r="E62" s="50">
        <f t="shared" ref="E62:E63" si="1">IF(E26&gt;0,E36/E26%,0)</f>
        <v>0.29189868870127539</v>
      </c>
    </row>
    <row r="63" spans="1:5" ht="15.75" x14ac:dyDescent="0.25">
      <c r="A63" s="43" t="s">
        <v>63</v>
      </c>
      <c r="B63" s="44" t="s">
        <v>64</v>
      </c>
      <c r="C63" s="40" t="s">
        <v>177</v>
      </c>
      <c r="D63" s="50">
        <f>IF(D27&gt;0,D37/D27%,0)</f>
        <v>0</v>
      </c>
      <c r="E63" s="50">
        <f t="shared" si="1"/>
        <v>0</v>
      </c>
    </row>
    <row r="64" spans="1:5" ht="15.75" x14ac:dyDescent="0.25">
      <c r="A64" s="43"/>
      <c r="B64" s="49" t="s">
        <v>162</v>
      </c>
      <c r="C64" s="40" t="s">
        <v>177</v>
      </c>
      <c r="D64" s="50" t="s">
        <v>137</v>
      </c>
      <c r="E64" s="50">
        <f t="shared" ref="E64:E65" si="2">IF(E27&gt;0,E38/E27%,0)</f>
        <v>0</v>
      </c>
    </row>
    <row r="65" spans="1:5" ht="15.75" x14ac:dyDescent="0.25">
      <c r="A65" s="43" t="s">
        <v>66</v>
      </c>
      <c r="B65" s="44" t="s">
        <v>67</v>
      </c>
      <c r="C65" s="40" t="s">
        <v>177</v>
      </c>
      <c r="D65" s="50">
        <f>IF(D28&gt;0,D39/D28%,0)</f>
        <v>0</v>
      </c>
      <c r="E65" s="50">
        <f t="shared" si="2"/>
        <v>0</v>
      </c>
    </row>
    <row r="66" spans="1:5" ht="15.75" x14ac:dyDescent="0.25">
      <c r="A66" s="43"/>
      <c r="B66" s="49" t="s">
        <v>162</v>
      </c>
      <c r="C66" s="40" t="s">
        <v>177</v>
      </c>
      <c r="D66" s="50" t="s">
        <v>137</v>
      </c>
      <c r="E66" s="50">
        <f t="shared" ref="E66:E67" si="3">IF(E28&gt;0,E40/E28%,0)</f>
        <v>0</v>
      </c>
    </row>
    <row r="67" spans="1:5" ht="15.75" x14ac:dyDescent="0.25">
      <c r="A67" s="43" t="s">
        <v>69</v>
      </c>
      <c r="B67" s="44" t="s">
        <v>70</v>
      </c>
      <c r="C67" s="40" t="s">
        <v>177</v>
      </c>
      <c r="D67" s="50">
        <f>IF(D29&gt;0,D41/D29%,0)</f>
        <v>0</v>
      </c>
      <c r="E67" s="50">
        <f t="shared" si="3"/>
        <v>0</v>
      </c>
    </row>
    <row r="68" spans="1:5" ht="15.75" x14ac:dyDescent="0.25">
      <c r="A68" s="43"/>
      <c r="B68" s="49" t="s">
        <v>162</v>
      </c>
      <c r="C68" s="40" t="s">
        <v>177</v>
      </c>
      <c r="D68" s="50" t="s">
        <v>137</v>
      </c>
      <c r="E68" s="50">
        <f>IF(E29&gt;0,E42/E29%,0)</f>
        <v>0</v>
      </c>
    </row>
    <row r="69" spans="1:5" ht="110.25" x14ac:dyDescent="0.25">
      <c r="A69" s="349" t="s">
        <v>178</v>
      </c>
      <c r="B69" s="51" t="s">
        <v>179</v>
      </c>
      <c r="C69" s="350" t="s">
        <v>177</v>
      </c>
      <c r="D69" s="351">
        <f>IF(D23&gt;0,D43/D23%,0)</f>
        <v>0.83188026736413823</v>
      </c>
      <c r="E69" s="351">
        <f>IF(E23&gt;0,E43/E23%,0)</f>
        <v>0.83338985043635005</v>
      </c>
    </row>
    <row r="70" spans="1:5" ht="15.75" x14ac:dyDescent="0.25">
      <c r="A70" s="349"/>
      <c r="B70" s="52" t="s">
        <v>138</v>
      </c>
      <c r="C70" s="350"/>
      <c r="D70" s="351"/>
      <c r="E70" s="351"/>
    </row>
    <row r="71" spans="1:5" ht="15.75" x14ac:dyDescent="0.25">
      <c r="A71" s="43"/>
      <c r="B71" s="49" t="s">
        <v>162</v>
      </c>
      <c r="C71" s="40" t="s">
        <v>177</v>
      </c>
      <c r="D71" s="50" t="s">
        <v>137</v>
      </c>
      <c r="E71" s="50">
        <f>IF(E23&gt;0,E45/E23%,0)</f>
        <v>0.23655170427232644</v>
      </c>
    </row>
    <row r="72" spans="1:5" ht="15.75" x14ac:dyDescent="0.25">
      <c r="A72" s="43" t="s">
        <v>180</v>
      </c>
      <c r="B72" s="44" t="s">
        <v>55</v>
      </c>
      <c r="C72" s="40" t="s">
        <v>177</v>
      </c>
      <c r="D72" s="50">
        <f>IF(D25&gt;0,D46/D25%,0)</f>
        <v>0</v>
      </c>
      <c r="E72" s="50">
        <f>IF(E25&gt;0,E46/E25%,0)</f>
        <v>0</v>
      </c>
    </row>
    <row r="73" spans="1:5" ht="15.75" x14ac:dyDescent="0.25">
      <c r="A73" s="43"/>
      <c r="B73" s="49" t="s">
        <v>162</v>
      </c>
      <c r="C73" s="40" t="s">
        <v>177</v>
      </c>
      <c r="D73" s="50" t="s">
        <v>137</v>
      </c>
      <c r="E73" s="50">
        <f t="shared" ref="E73:E74" si="4">IF(E25&gt;0,E47/E25%,0)</f>
        <v>0</v>
      </c>
    </row>
    <row r="74" spans="1:5" ht="15.75" x14ac:dyDescent="0.25">
      <c r="A74" s="43" t="s">
        <v>181</v>
      </c>
      <c r="B74" s="44" t="s">
        <v>61</v>
      </c>
      <c r="C74" s="40" t="s">
        <v>177</v>
      </c>
      <c r="D74" s="50">
        <f>IF(D26&gt;0,D48/D26%,0)</f>
        <v>1.0260776055202079</v>
      </c>
      <c r="E74" s="273">
        <f t="shared" si="4"/>
        <v>1.0283815340398779</v>
      </c>
    </row>
    <row r="75" spans="1:5" ht="15.75" x14ac:dyDescent="0.25">
      <c r="A75" s="43"/>
      <c r="B75" s="49" t="s">
        <v>162</v>
      </c>
      <c r="C75" s="40" t="s">
        <v>177</v>
      </c>
      <c r="D75" s="50" t="s">
        <v>137</v>
      </c>
      <c r="E75" s="273">
        <f t="shared" ref="E75:E76" si="5">IF(E26&gt;0,E49/E26%,0)</f>
        <v>0.29189868870127539</v>
      </c>
    </row>
    <row r="76" spans="1:5" ht="15.75" x14ac:dyDescent="0.25">
      <c r="A76" s="43" t="s">
        <v>182</v>
      </c>
      <c r="B76" s="44" t="s">
        <v>64</v>
      </c>
      <c r="C76" s="40" t="s">
        <v>177</v>
      </c>
      <c r="D76" s="50">
        <f>IF(D27&gt;0,D50/D27%,0)</f>
        <v>0</v>
      </c>
      <c r="E76" s="273">
        <f t="shared" si="5"/>
        <v>0</v>
      </c>
    </row>
    <row r="77" spans="1:5" ht="15.75" x14ac:dyDescent="0.25">
      <c r="A77" s="43"/>
      <c r="B77" s="49" t="s">
        <v>162</v>
      </c>
      <c r="C77" s="40" t="s">
        <v>177</v>
      </c>
      <c r="D77" s="50" t="s">
        <v>137</v>
      </c>
      <c r="E77" s="273">
        <f t="shared" ref="E77:E78" si="6">IF(E27&gt;0,E51/E27%,0)</f>
        <v>0</v>
      </c>
    </row>
    <row r="78" spans="1:5" ht="15.75" x14ac:dyDescent="0.25">
      <c r="A78" s="43" t="s">
        <v>183</v>
      </c>
      <c r="B78" s="44" t="s">
        <v>67</v>
      </c>
      <c r="C78" s="40" t="s">
        <v>177</v>
      </c>
      <c r="D78" s="50">
        <f>IF(D28&gt;0,D52/D28%,0)</f>
        <v>0</v>
      </c>
      <c r="E78" s="273">
        <f t="shared" si="6"/>
        <v>0</v>
      </c>
    </row>
    <row r="79" spans="1:5" ht="15.75" x14ac:dyDescent="0.25">
      <c r="A79" s="43"/>
      <c r="B79" s="49" t="s">
        <v>162</v>
      </c>
      <c r="C79" s="40" t="s">
        <v>177</v>
      </c>
      <c r="D79" s="50" t="s">
        <v>137</v>
      </c>
      <c r="E79" s="273">
        <f t="shared" ref="E79:E80" si="7">IF(E28&gt;0,E53/E28%,0)</f>
        <v>0</v>
      </c>
    </row>
    <row r="80" spans="1:5" ht="15.75" x14ac:dyDescent="0.25">
      <c r="A80" s="43" t="s">
        <v>184</v>
      </c>
      <c r="B80" s="44" t="s">
        <v>70</v>
      </c>
      <c r="C80" s="40" t="s">
        <v>177</v>
      </c>
      <c r="D80" s="50">
        <f>IF(D29&gt;0,D54/D29%,0)</f>
        <v>0</v>
      </c>
      <c r="E80" s="273">
        <f t="shared" si="7"/>
        <v>0</v>
      </c>
    </row>
    <row r="81" spans="1:5" ht="15.75" x14ac:dyDescent="0.25">
      <c r="A81" s="43"/>
      <c r="B81" s="49" t="s">
        <v>162</v>
      </c>
      <c r="C81" s="40" t="s">
        <v>177</v>
      </c>
      <c r="D81" s="50" t="s">
        <v>137</v>
      </c>
      <c r="E81" s="273">
        <f>IF(E29&gt;0,E55/E29%,0)</f>
        <v>0</v>
      </c>
    </row>
    <row r="82" spans="1:5" ht="47.25" x14ac:dyDescent="0.25">
      <c r="A82" s="342" t="s">
        <v>185</v>
      </c>
      <c r="B82" s="53" t="s">
        <v>186</v>
      </c>
      <c r="C82" s="40" t="s">
        <v>136</v>
      </c>
      <c r="D82" s="46" t="s">
        <v>137</v>
      </c>
      <c r="E82" s="274">
        <f>SUM(E83:E86)</f>
        <v>25</v>
      </c>
    </row>
    <row r="83" spans="1:5" ht="31.5" x14ac:dyDescent="0.25">
      <c r="A83" s="342"/>
      <c r="B83" s="54" t="s">
        <v>187</v>
      </c>
      <c r="C83" s="40" t="s">
        <v>136</v>
      </c>
      <c r="D83" s="46" t="s">
        <v>137</v>
      </c>
      <c r="E83" s="270">
        <v>4</v>
      </c>
    </row>
    <row r="84" spans="1:5" ht="31.5" x14ac:dyDescent="0.25">
      <c r="A84" s="342"/>
      <c r="B84" s="54" t="s">
        <v>188</v>
      </c>
      <c r="C84" s="40" t="s">
        <v>136</v>
      </c>
      <c r="D84" s="46" t="s">
        <v>137</v>
      </c>
      <c r="E84" s="270"/>
    </row>
    <row r="85" spans="1:5" ht="15.75" x14ac:dyDescent="0.25">
      <c r="A85" s="342"/>
      <c r="B85" s="54" t="s">
        <v>189</v>
      </c>
      <c r="C85" s="40" t="s">
        <v>136</v>
      </c>
      <c r="D85" s="46" t="s">
        <v>137</v>
      </c>
      <c r="E85" s="270">
        <v>7</v>
      </c>
    </row>
    <row r="86" spans="1:5" ht="15.75" x14ac:dyDescent="0.25">
      <c r="A86" s="342"/>
      <c r="B86" s="54" t="s">
        <v>190</v>
      </c>
      <c r="C86" s="40" t="s">
        <v>136</v>
      </c>
      <c r="D86" s="46" t="s">
        <v>137</v>
      </c>
      <c r="E86" s="270">
        <f>13+1</f>
        <v>14</v>
      </c>
    </row>
    <row r="87" spans="1:5" ht="66" x14ac:dyDescent="0.25">
      <c r="A87" s="337" t="s">
        <v>191</v>
      </c>
      <c r="B87" s="55" t="s">
        <v>192</v>
      </c>
      <c r="C87" s="343" t="s">
        <v>154</v>
      </c>
      <c r="D87" s="344">
        <f>SUM(D89,D90,D91,D92,D93,D94,D95)</f>
        <v>10.199999999999999</v>
      </c>
      <c r="E87" s="345">
        <f>SUM(E89,E90,E91,E92,E93,E94,E95)</f>
        <v>10.199999999999999</v>
      </c>
    </row>
    <row r="88" spans="1:5" ht="15.75" x14ac:dyDescent="0.25">
      <c r="A88" s="338"/>
      <c r="B88" s="44" t="s">
        <v>138</v>
      </c>
      <c r="C88" s="343"/>
      <c r="D88" s="344"/>
      <c r="E88" s="345"/>
    </row>
    <row r="89" spans="1:5" ht="15.75" x14ac:dyDescent="0.25">
      <c r="A89" s="338"/>
      <c r="B89" s="56" t="s">
        <v>193</v>
      </c>
      <c r="C89" s="40" t="s">
        <v>154</v>
      </c>
      <c r="D89" s="262">
        <v>5.4</v>
      </c>
      <c r="E89" s="262">
        <v>5.4</v>
      </c>
    </row>
    <row r="90" spans="1:5" ht="15.75" x14ac:dyDescent="0.25">
      <c r="A90" s="338"/>
      <c r="B90" s="56" t="s">
        <v>55</v>
      </c>
      <c r="C90" s="40" t="s">
        <v>154</v>
      </c>
      <c r="D90" s="275"/>
      <c r="E90" s="275"/>
    </row>
    <row r="91" spans="1:5" ht="15.75" x14ac:dyDescent="0.25">
      <c r="A91" s="338"/>
      <c r="B91" s="56" t="s">
        <v>61</v>
      </c>
      <c r="C91" s="40" t="s">
        <v>154</v>
      </c>
      <c r="D91" s="271">
        <v>4.3</v>
      </c>
      <c r="E91" s="271">
        <v>4.3</v>
      </c>
    </row>
    <row r="92" spans="1:5" ht="15.75" x14ac:dyDescent="0.25">
      <c r="A92" s="338"/>
      <c r="B92" s="56" t="s">
        <v>64</v>
      </c>
      <c r="C92" s="40" t="s">
        <v>154</v>
      </c>
      <c r="D92" s="275"/>
      <c r="E92" s="275"/>
    </row>
    <row r="93" spans="1:5" ht="15.75" x14ac:dyDescent="0.25">
      <c r="A93" s="338"/>
      <c r="B93" s="56" t="s">
        <v>67</v>
      </c>
      <c r="C93" s="40" t="s">
        <v>154</v>
      </c>
      <c r="D93" s="275"/>
      <c r="E93" s="275"/>
    </row>
    <row r="94" spans="1:5" ht="15.75" x14ac:dyDescent="0.25">
      <c r="A94" s="338"/>
      <c r="B94" s="56" t="s">
        <v>70</v>
      </c>
      <c r="C94" s="40" t="s">
        <v>154</v>
      </c>
      <c r="D94" s="275"/>
      <c r="E94" s="275"/>
    </row>
    <row r="95" spans="1:5" ht="15.75" x14ac:dyDescent="0.25">
      <c r="A95" s="339"/>
      <c r="B95" s="56" t="s">
        <v>194</v>
      </c>
      <c r="C95" s="40" t="s">
        <v>154</v>
      </c>
      <c r="D95" s="262">
        <v>0.5</v>
      </c>
      <c r="E95" s="262">
        <v>0.5</v>
      </c>
    </row>
    <row r="96" spans="1:5" ht="47.25" x14ac:dyDescent="0.25">
      <c r="A96" s="337" t="s">
        <v>195</v>
      </c>
      <c r="B96" s="55" t="s">
        <v>196</v>
      </c>
      <c r="C96" s="40" t="s">
        <v>177</v>
      </c>
      <c r="D96" s="274" t="s">
        <v>137</v>
      </c>
      <c r="E96" s="272">
        <f>IF(E97+E98&gt;0,E97/(E97+E98)*100,0)</f>
        <v>2.8227914270778882</v>
      </c>
    </row>
    <row r="97" spans="1:5" ht="31.5" x14ac:dyDescent="0.25">
      <c r="A97" s="338"/>
      <c r="B97" s="58" t="s">
        <v>197</v>
      </c>
      <c r="C97" s="40" t="s">
        <v>198</v>
      </c>
      <c r="D97" s="274" t="s">
        <v>137</v>
      </c>
      <c r="E97" s="274">
        <f>'VI Факты получения'!D8</f>
        <v>54</v>
      </c>
    </row>
    <row r="98" spans="1:5" ht="31.5" x14ac:dyDescent="0.25">
      <c r="A98" s="339"/>
      <c r="B98" s="58" t="s">
        <v>199</v>
      </c>
      <c r="C98" s="40" t="s">
        <v>198</v>
      </c>
      <c r="D98" s="274" t="s">
        <v>137</v>
      </c>
      <c r="E98" s="274">
        <f>'VI Факты получения'!C8</f>
        <v>1859</v>
      </c>
    </row>
    <row r="99" spans="1:5" ht="45" customHeight="1" x14ac:dyDescent="0.25">
      <c r="A99" s="340" t="s">
        <v>200</v>
      </c>
      <c r="B99" s="340"/>
      <c r="C99" s="340"/>
      <c r="D99" s="340"/>
      <c r="E99" s="340"/>
    </row>
    <row r="100" spans="1:5" ht="64.5" customHeight="1" x14ac:dyDescent="0.25">
      <c r="A100" s="340" t="s">
        <v>201</v>
      </c>
      <c r="B100" s="340"/>
      <c r="C100" s="340"/>
      <c r="D100" s="340"/>
      <c r="E100" s="340"/>
    </row>
    <row r="101" spans="1:5" s="59" customFormat="1" ht="42.75" customHeight="1" x14ac:dyDescent="0.25">
      <c r="A101" s="340" t="s">
        <v>202</v>
      </c>
      <c r="B101" s="340"/>
      <c r="C101" s="340"/>
      <c r="D101" s="340"/>
      <c r="E101" s="340"/>
    </row>
    <row r="102" spans="1:5" ht="40.5" customHeight="1" x14ac:dyDescent="0.25">
      <c r="A102" s="341"/>
      <c r="B102" s="341"/>
      <c r="C102" s="341"/>
      <c r="D102" s="341"/>
      <c r="E102" s="341"/>
    </row>
  </sheetData>
  <sheetProtection algorithmName="SHA-512" hashValue="P7ZWTUKqW1159eXFcsNlDE2B4zMVOcCgev4C//1C0MmcZNmKnrG4IIVbayeC300OY9gC5CWvucQb+tUS2A+dfg==" saltValue="Lm3ib4JwnN0Zf40+FYiQHw==" spinCount="100000" sheet="1" objects="1" scenarios="1" formatCells="0" formatColumns="0" formatRows="0" deleteColumns="0" deleteRows="0"/>
  <mergeCells count="46">
    <mergeCell ref="A1:E1"/>
    <mergeCell ref="A2:E2"/>
    <mergeCell ref="A4:A6"/>
    <mergeCell ref="B4:B6"/>
    <mergeCell ref="C4:C6"/>
    <mergeCell ref="D4:E4"/>
    <mergeCell ref="D5:D6"/>
    <mergeCell ref="A8:A9"/>
    <mergeCell ref="C8:C9"/>
    <mergeCell ref="D8:D9"/>
    <mergeCell ref="E8:E9"/>
    <mergeCell ref="A15:E15"/>
    <mergeCell ref="A16:A17"/>
    <mergeCell ref="C16:C17"/>
    <mergeCell ref="D16:D17"/>
    <mergeCell ref="E16:E17"/>
    <mergeCell ref="A23:A24"/>
    <mergeCell ref="C23:C24"/>
    <mergeCell ref="D23:D24"/>
    <mergeCell ref="E23:E24"/>
    <mergeCell ref="A30:A31"/>
    <mergeCell ref="C30:C31"/>
    <mergeCell ref="D30:D31"/>
    <mergeCell ref="E30:E31"/>
    <mergeCell ref="A43:A44"/>
    <mergeCell ref="C43:C44"/>
    <mergeCell ref="D43:D44"/>
    <mergeCell ref="E43:E44"/>
    <mergeCell ref="A56:A57"/>
    <mergeCell ref="C56:C57"/>
    <mergeCell ref="D56:D57"/>
    <mergeCell ref="E56:E57"/>
    <mergeCell ref="A69:A70"/>
    <mergeCell ref="C69:C70"/>
    <mergeCell ref="D69:D70"/>
    <mergeCell ref="E69:E70"/>
    <mergeCell ref="A82:A86"/>
    <mergeCell ref="A87:A95"/>
    <mergeCell ref="C87:C88"/>
    <mergeCell ref="D87:D88"/>
    <mergeCell ref="E87:E88"/>
    <mergeCell ref="A96:A98"/>
    <mergeCell ref="A99:E99"/>
    <mergeCell ref="A100:E100"/>
    <mergeCell ref="A101:E101"/>
    <mergeCell ref="A102:E102"/>
  </mergeCells>
  <dataValidations count="1">
    <dataValidation type="list" allowBlank="1" showInputMessage="1" showErrorMessage="1" sqref="E6" xr:uid="{00000000-0002-0000-0200-000000000000}">
      <formula1>Дата</formula1>
    </dataValidation>
  </dataValidations>
  <pageMargins left="0.39370078740157477" right="0.39370078740157477" top="0.59055118110236249" bottom="0.39370078740157477" header="0.31496062992125984" footer="0.31496062992125984"/>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H31"/>
  <sheetViews>
    <sheetView zoomScale="85" workbookViewId="0">
      <pane ySplit="7" topLeftCell="A8" activePane="bottomLeft" state="frozen"/>
      <selection activeCell="G36" sqref="G36"/>
      <selection pane="bottomLeft" activeCell="O34" sqref="O34"/>
    </sheetView>
  </sheetViews>
  <sheetFormatPr defaultRowHeight="15.75" x14ac:dyDescent="0.25"/>
  <cols>
    <col min="1" max="1" width="13.5703125" style="60" customWidth="1"/>
    <col min="2" max="2" width="10.7109375" style="60" customWidth="1"/>
    <col min="3" max="4" width="19.28515625" style="60" customWidth="1"/>
    <col min="5" max="8" width="19" style="60" customWidth="1"/>
    <col min="9" max="16384" width="9.140625" style="60"/>
  </cols>
  <sheetData>
    <row r="1" spans="1:8" ht="16.5" x14ac:dyDescent="0.25">
      <c r="A1" s="369" t="s">
        <v>203</v>
      </c>
      <c r="B1" s="369"/>
      <c r="C1" s="369"/>
      <c r="D1" s="369"/>
      <c r="E1" s="369"/>
      <c r="F1" s="369"/>
      <c r="G1" s="369"/>
      <c r="H1" s="369"/>
    </row>
    <row r="3" spans="1:8" x14ac:dyDescent="0.25">
      <c r="A3" s="370" t="s">
        <v>204</v>
      </c>
      <c r="B3" s="370" t="s">
        <v>205</v>
      </c>
      <c r="C3" s="370"/>
      <c r="D3" s="370"/>
      <c r="E3" s="370"/>
      <c r="F3" s="370"/>
      <c r="G3" s="370"/>
      <c r="H3" s="370"/>
    </row>
    <row r="4" spans="1:8" ht="15.75" customHeight="1" x14ac:dyDescent="0.25">
      <c r="A4" s="370"/>
      <c r="B4" s="370" t="s">
        <v>206</v>
      </c>
      <c r="C4" s="371" t="s">
        <v>207</v>
      </c>
      <c r="D4" s="372"/>
      <c r="E4" s="372"/>
      <c r="F4" s="372"/>
      <c r="G4" s="372"/>
      <c r="H4" s="373"/>
    </row>
    <row r="5" spans="1:8" x14ac:dyDescent="0.25">
      <c r="A5" s="370"/>
      <c r="B5" s="370"/>
      <c r="C5" s="374" t="s">
        <v>208</v>
      </c>
      <c r="D5" s="374" t="s">
        <v>209</v>
      </c>
      <c r="E5" s="370" t="s">
        <v>144</v>
      </c>
      <c r="F5" s="370"/>
      <c r="G5" s="370"/>
      <c r="H5" s="370"/>
    </row>
    <row r="6" spans="1:8" ht="51" x14ac:dyDescent="0.25">
      <c r="A6" s="370"/>
      <c r="B6" s="370"/>
      <c r="C6" s="375"/>
      <c r="D6" s="375"/>
      <c r="E6" s="61" t="s">
        <v>210</v>
      </c>
      <c r="F6" s="62" t="s">
        <v>211</v>
      </c>
      <c r="G6" s="61" t="s">
        <v>212</v>
      </c>
      <c r="H6" s="61" t="s">
        <v>213</v>
      </c>
    </row>
    <row r="7" spans="1:8" x14ac:dyDescent="0.25">
      <c r="A7" s="61">
        <v>1</v>
      </c>
      <c r="B7" s="61">
        <v>2</v>
      </c>
      <c r="C7" s="61">
        <v>3</v>
      </c>
      <c r="D7" s="61">
        <v>4</v>
      </c>
      <c r="E7" s="61">
        <v>5</v>
      </c>
      <c r="F7" s="62">
        <v>6</v>
      </c>
      <c r="G7" s="61">
        <v>7</v>
      </c>
      <c r="H7" s="61">
        <v>8</v>
      </c>
    </row>
    <row r="8" spans="1:8" x14ac:dyDescent="0.25">
      <c r="A8" s="363" t="s">
        <v>214</v>
      </c>
      <c r="B8" s="364"/>
      <c r="C8" s="364"/>
      <c r="D8" s="364"/>
      <c r="E8" s="364"/>
      <c r="F8" s="364"/>
      <c r="G8" s="364"/>
      <c r="H8" s="365"/>
    </row>
    <row r="9" spans="1:8" x14ac:dyDescent="0.25">
      <c r="A9" s="63">
        <v>44927</v>
      </c>
      <c r="B9" s="46">
        <f t="shared" ref="B9:B11" si="0">SUM(C9:D9)</f>
        <v>0</v>
      </c>
      <c r="C9" s="45"/>
      <c r="D9" s="46">
        <f t="shared" ref="D9:D11" si="1">SUM(E9:H9)</f>
        <v>0</v>
      </c>
      <c r="E9" s="45"/>
      <c r="F9" s="45"/>
      <c r="G9" s="45"/>
      <c r="H9" s="45"/>
    </row>
    <row r="10" spans="1:8" x14ac:dyDescent="0.25">
      <c r="A10" s="63">
        <v>45108</v>
      </c>
      <c r="B10" s="46">
        <f t="shared" si="0"/>
        <v>0</v>
      </c>
      <c r="C10" s="45"/>
      <c r="D10" s="46">
        <f t="shared" si="1"/>
        <v>0</v>
      </c>
      <c r="E10" s="45"/>
      <c r="F10" s="45"/>
      <c r="G10" s="45"/>
      <c r="H10" s="45"/>
    </row>
    <row r="11" spans="1:8" x14ac:dyDescent="0.25">
      <c r="A11" s="63">
        <v>45383</v>
      </c>
      <c r="B11" s="46">
        <f t="shared" si="0"/>
        <v>0</v>
      </c>
      <c r="C11" s="45"/>
      <c r="D11" s="46">
        <f t="shared" si="1"/>
        <v>0</v>
      </c>
      <c r="E11" s="45"/>
      <c r="F11" s="45"/>
      <c r="G11" s="45"/>
      <c r="H11" s="45"/>
    </row>
    <row r="12" spans="1:8" x14ac:dyDescent="0.25">
      <c r="A12" s="366" t="s">
        <v>215</v>
      </c>
      <c r="B12" s="367"/>
      <c r="C12" s="367"/>
      <c r="D12" s="367"/>
      <c r="E12" s="367"/>
      <c r="F12" s="367"/>
      <c r="G12" s="367"/>
      <c r="H12" s="368"/>
    </row>
    <row r="13" spans="1:8" x14ac:dyDescent="0.25">
      <c r="A13" s="63">
        <v>44927</v>
      </c>
      <c r="B13" s="274">
        <f t="shared" ref="B13:B31" si="2">SUM(C13:D13)</f>
        <v>44</v>
      </c>
      <c r="C13" s="270">
        <v>30</v>
      </c>
      <c r="D13" s="274">
        <f t="shared" ref="D13:D27" si="3">SUM(E13:H13)</f>
        <v>14</v>
      </c>
      <c r="E13" s="276">
        <v>2</v>
      </c>
      <c r="F13" s="276">
        <v>5</v>
      </c>
      <c r="G13" s="276">
        <v>4</v>
      </c>
      <c r="H13" s="277">
        <v>3</v>
      </c>
    </row>
    <row r="14" spans="1:8" x14ac:dyDescent="0.25">
      <c r="A14" s="63">
        <v>45108</v>
      </c>
      <c r="B14" s="274">
        <f t="shared" si="2"/>
        <v>43</v>
      </c>
      <c r="C14" s="270">
        <v>28</v>
      </c>
      <c r="D14" s="274">
        <f t="shared" si="3"/>
        <v>15</v>
      </c>
      <c r="E14" s="260">
        <v>2</v>
      </c>
      <c r="F14" s="260">
        <v>7</v>
      </c>
      <c r="G14" s="260">
        <v>3</v>
      </c>
      <c r="H14" s="260">
        <v>3</v>
      </c>
    </row>
    <row r="15" spans="1:8" x14ac:dyDescent="0.25">
      <c r="A15" s="63">
        <v>45383</v>
      </c>
      <c r="B15" s="274">
        <f t="shared" si="2"/>
        <v>43</v>
      </c>
      <c r="C15" s="270">
        <v>28</v>
      </c>
      <c r="D15" s="274">
        <f t="shared" si="3"/>
        <v>15</v>
      </c>
      <c r="E15" s="270">
        <v>2</v>
      </c>
      <c r="F15" s="270">
        <v>7</v>
      </c>
      <c r="G15" s="270">
        <v>3</v>
      </c>
      <c r="H15" s="270">
        <v>3</v>
      </c>
    </row>
    <row r="16" spans="1:8" x14ac:dyDescent="0.25">
      <c r="A16" s="366" t="s">
        <v>216</v>
      </c>
      <c r="B16" s="367"/>
      <c r="C16" s="367"/>
      <c r="D16" s="367"/>
      <c r="E16" s="367"/>
      <c r="F16" s="367"/>
      <c r="G16" s="367"/>
      <c r="H16" s="368"/>
    </row>
    <row r="17" spans="1:8" x14ac:dyDescent="0.25">
      <c r="A17" s="63">
        <v>44927</v>
      </c>
      <c r="B17" s="274">
        <f t="shared" si="2"/>
        <v>9</v>
      </c>
      <c r="C17" s="260">
        <v>6</v>
      </c>
      <c r="D17" s="274">
        <f t="shared" si="3"/>
        <v>3</v>
      </c>
      <c r="E17" s="270"/>
      <c r="F17" s="260">
        <v>3</v>
      </c>
      <c r="G17" s="270"/>
      <c r="H17" s="45"/>
    </row>
    <row r="18" spans="1:8" ht="21" customHeight="1" x14ac:dyDescent="0.25">
      <c r="A18" s="63">
        <v>45108</v>
      </c>
      <c r="B18" s="274">
        <f t="shared" si="2"/>
        <v>8</v>
      </c>
      <c r="C18" s="260">
        <v>5</v>
      </c>
      <c r="D18" s="274">
        <f t="shared" si="3"/>
        <v>3</v>
      </c>
      <c r="E18" s="270"/>
      <c r="F18" s="260">
        <v>3</v>
      </c>
      <c r="G18" s="270"/>
      <c r="H18" s="45"/>
    </row>
    <row r="19" spans="1:8" x14ac:dyDescent="0.25">
      <c r="A19" s="63">
        <v>45383</v>
      </c>
      <c r="B19" s="274">
        <f t="shared" si="2"/>
        <v>8</v>
      </c>
      <c r="C19" s="260">
        <v>5</v>
      </c>
      <c r="D19" s="274">
        <f t="shared" si="3"/>
        <v>3</v>
      </c>
      <c r="E19" s="278"/>
      <c r="F19" s="270">
        <v>3</v>
      </c>
      <c r="G19" s="270"/>
      <c r="H19" s="45"/>
    </row>
    <row r="20" spans="1:8" x14ac:dyDescent="0.25">
      <c r="A20" s="366" t="s">
        <v>217</v>
      </c>
      <c r="B20" s="367"/>
      <c r="C20" s="367"/>
      <c r="D20" s="367"/>
      <c r="E20" s="367"/>
      <c r="F20" s="367"/>
      <c r="G20" s="367"/>
      <c r="H20" s="368"/>
    </row>
    <row r="21" spans="1:8" x14ac:dyDescent="0.25">
      <c r="A21" s="63">
        <v>44927</v>
      </c>
      <c r="B21" s="46">
        <f t="shared" si="2"/>
        <v>0</v>
      </c>
      <c r="C21" s="45"/>
      <c r="D21" s="46">
        <f t="shared" si="3"/>
        <v>0</v>
      </c>
      <c r="E21" s="45"/>
      <c r="F21" s="45"/>
      <c r="G21" s="45"/>
      <c r="H21" s="45"/>
    </row>
    <row r="22" spans="1:8" x14ac:dyDescent="0.25">
      <c r="A22" s="63">
        <v>45108</v>
      </c>
      <c r="B22" s="46">
        <f t="shared" si="2"/>
        <v>0</v>
      </c>
      <c r="C22" s="45"/>
      <c r="D22" s="46">
        <f t="shared" si="3"/>
        <v>0</v>
      </c>
      <c r="E22" s="45"/>
      <c r="F22" s="45"/>
      <c r="G22" s="45"/>
      <c r="H22" s="45"/>
    </row>
    <row r="23" spans="1:8" x14ac:dyDescent="0.25">
      <c r="A23" s="63">
        <v>45383</v>
      </c>
      <c r="B23" s="46">
        <f t="shared" si="2"/>
        <v>0</v>
      </c>
      <c r="C23" s="45"/>
      <c r="D23" s="46">
        <f t="shared" si="3"/>
        <v>0</v>
      </c>
      <c r="E23" s="45"/>
      <c r="F23" s="45"/>
      <c r="G23" s="45"/>
      <c r="H23" s="45"/>
    </row>
    <row r="24" spans="1:8" x14ac:dyDescent="0.25">
      <c r="A24" s="366" t="s">
        <v>218</v>
      </c>
      <c r="B24" s="367"/>
      <c r="C24" s="367"/>
      <c r="D24" s="367"/>
      <c r="E24" s="367"/>
      <c r="F24" s="367"/>
      <c r="G24" s="367"/>
      <c r="H24" s="368"/>
    </row>
    <row r="25" spans="1:8" x14ac:dyDescent="0.25">
      <c r="A25" s="63">
        <v>44927</v>
      </c>
      <c r="B25" s="274">
        <f t="shared" si="2"/>
        <v>3</v>
      </c>
      <c r="C25" s="270">
        <v>2</v>
      </c>
      <c r="D25" s="274">
        <f t="shared" si="3"/>
        <v>1</v>
      </c>
      <c r="E25" s="270"/>
      <c r="F25" s="270">
        <v>1</v>
      </c>
      <c r="G25" s="45"/>
      <c r="H25" s="45"/>
    </row>
    <row r="26" spans="1:8" x14ac:dyDescent="0.25">
      <c r="A26" s="63">
        <v>45108</v>
      </c>
      <c r="B26" s="274">
        <f t="shared" si="2"/>
        <v>3</v>
      </c>
      <c r="C26" s="270">
        <v>2</v>
      </c>
      <c r="D26" s="274">
        <f t="shared" si="3"/>
        <v>1</v>
      </c>
      <c r="E26" s="270"/>
      <c r="F26" s="270">
        <v>1</v>
      </c>
      <c r="G26" s="45"/>
      <c r="H26" s="45"/>
    </row>
    <row r="27" spans="1:8" x14ac:dyDescent="0.25">
      <c r="A27" s="63">
        <v>45383</v>
      </c>
      <c r="B27" s="274">
        <f t="shared" si="2"/>
        <v>3</v>
      </c>
      <c r="C27" s="270">
        <v>2</v>
      </c>
      <c r="D27" s="274">
        <f t="shared" si="3"/>
        <v>1</v>
      </c>
      <c r="E27" s="270"/>
      <c r="F27" s="270">
        <v>1</v>
      </c>
      <c r="G27" s="45"/>
      <c r="H27" s="45"/>
    </row>
    <row r="28" spans="1:8" x14ac:dyDescent="0.25">
      <c r="A28" s="360" t="s">
        <v>219</v>
      </c>
      <c r="B28" s="361"/>
      <c r="C28" s="361"/>
      <c r="D28" s="361"/>
      <c r="E28" s="361"/>
      <c r="F28" s="361"/>
      <c r="G28" s="361"/>
      <c r="H28" s="362"/>
    </row>
    <row r="29" spans="1:8" x14ac:dyDescent="0.25">
      <c r="A29" s="63">
        <v>44927</v>
      </c>
      <c r="B29" s="46">
        <f t="shared" si="2"/>
        <v>56</v>
      </c>
      <c r="C29" s="46">
        <f>SUM(C9+C13+C17+C21+C25)</f>
        <v>38</v>
      </c>
      <c r="D29" s="46">
        <f t="shared" ref="D29:H29" si="4">SUM(D9+D13+D17+D21+D25)</f>
        <v>18</v>
      </c>
      <c r="E29" s="46">
        <f t="shared" si="4"/>
        <v>2</v>
      </c>
      <c r="F29" s="46">
        <f t="shared" si="4"/>
        <v>9</v>
      </c>
      <c r="G29" s="46">
        <f t="shared" si="4"/>
        <v>4</v>
      </c>
      <c r="H29" s="46">
        <f t="shared" si="4"/>
        <v>3</v>
      </c>
    </row>
    <row r="30" spans="1:8" x14ac:dyDescent="0.25">
      <c r="A30" s="63">
        <v>45108</v>
      </c>
      <c r="B30" s="46">
        <f t="shared" si="2"/>
        <v>54</v>
      </c>
      <c r="C30" s="46">
        <f t="shared" ref="C30:H31" si="5">SUM(C10+C14+C18+C22+C26)</f>
        <v>35</v>
      </c>
      <c r="D30" s="46">
        <f t="shared" si="5"/>
        <v>19</v>
      </c>
      <c r="E30" s="46">
        <f t="shared" si="5"/>
        <v>2</v>
      </c>
      <c r="F30" s="46">
        <f t="shared" si="5"/>
        <v>11</v>
      </c>
      <c r="G30" s="46">
        <f t="shared" si="5"/>
        <v>3</v>
      </c>
      <c r="H30" s="46">
        <f t="shared" si="5"/>
        <v>3</v>
      </c>
    </row>
    <row r="31" spans="1:8" x14ac:dyDescent="0.25">
      <c r="A31" s="63">
        <v>45383</v>
      </c>
      <c r="B31" s="46">
        <f t="shared" si="2"/>
        <v>54</v>
      </c>
      <c r="C31" s="46">
        <f t="shared" si="5"/>
        <v>35</v>
      </c>
      <c r="D31" s="46">
        <f t="shared" si="5"/>
        <v>19</v>
      </c>
      <c r="E31" s="46">
        <f t="shared" si="5"/>
        <v>2</v>
      </c>
      <c r="F31" s="46">
        <f t="shared" si="5"/>
        <v>11</v>
      </c>
      <c r="G31" s="46">
        <f t="shared" si="5"/>
        <v>3</v>
      </c>
      <c r="H31" s="46">
        <f t="shared" si="5"/>
        <v>3</v>
      </c>
    </row>
  </sheetData>
  <sheetProtection algorithmName="SHA-512" hashValue="8NoHPa3NTURjO1LUtMgWkWnkHUm3IgAWNVY8T54OtUfoLT6ma60TqVMIzSRVEyyJd+gLxsqZHVkvbR3p3aYtPA==" saltValue="XZQUoFL2NIiPqLjW7srtUg==" spinCount="100000" sheet="1" objects="1" scenarios="1" formatCells="0" formatColumns="0" formatRows="0" sort="0"/>
  <mergeCells count="14">
    <mergeCell ref="A1:H1"/>
    <mergeCell ref="A3:A6"/>
    <mergeCell ref="B3:H3"/>
    <mergeCell ref="B4:B6"/>
    <mergeCell ref="C4:H4"/>
    <mergeCell ref="C5:C6"/>
    <mergeCell ref="D5:D6"/>
    <mergeCell ref="E5:H5"/>
    <mergeCell ref="A28:H28"/>
    <mergeCell ref="A8:H8"/>
    <mergeCell ref="A12:H12"/>
    <mergeCell ref="A16:H16"/>
    <mergeCell ref="A20:H20"/>
    <mergeCell ref="A24:H24"/>
  </mergeCells>
  <dataValidations count="2">
    <dataValidation type="list" allowBlank="1" showInputMessage="1" showErrorMessage="1" sqref="A9:A11 A13:A15 A17:A19 A21:A23 A25:A27 A29:A30" xr:uid="{00000000-0002-0000-0300-000000000000}">
      <formula1>Дата</formula1>
    </dataValidation>
    <dataValidation type="list" allowBlank="1" showInputMessage="1" showErrorMessage="1" sqref="A31" xr:uid="{00000000-0002-0000-0300-000001000000}">
      <formula1>"01.07.2023, 01.01.2024"</formula1>
    </dataValidation>
  </dataValidations>
  <pageMargins left="0.39370078740157477" right="0.39370078740157477" top="0.59055118110236249" bottom="0.39370078740157477" header="0.31496062992125984" footer="0.31496062992125984"/>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I64"/>
  <sheetViews>
    <sheetView zoomScale="90" zoomScaleNormal="90" workbookViewId="0">
      <pane ySplit="5" topLeftCell="A18" activePane="bottomLeft" state="frozen"/>
      <selection activeCell="B9" sqref="B9"/>
      <selection pane="bottomLeft" activeCell="D25" sqref="D25"/>
    </sheetView>
  </sheetViews>
  <sheetFormatPr defaultRowHeight="15.75" x14ac:dyDescent="0.25"/>
  <cols>
    <col min="1" max="1" width="54.7109375" style="64" customWidth="1"/>
    <col min="2" max="4" width="31.140625" style="64" bestFit="1" customWidth="1"/>
    <col min="5" max="9" width="14" style="64" customWidth="1"/>
    <col min="10" max="10" width="26.5703125" style="64" customWidth="1"/>
    <col min="11" max="16384" width="9.140625" style="64"/>
  </cols>
  <sheetData>
    <row r="1" spans="1:9" ht="16.5" x14ac:dyDescent="0.25">
      <c r="A1" s="369" t="s">
        <v>220</v>
      </c>
      <c r="B1" s="369"/>
      <c r="C1" s="369"/>
      <c r="D1" s="369"/>
      <c r="E1" s="65"/>
      <c r="F1" s="65"/>
      <c r="G1" s="65"/>
      <c r="H1" s="65"/>
      <c r="I1" s="65"/>
    </row>
    <row r="2" spans="1:9" ht="16.5" x14ac:dyDescent="0.25">
      <c r="A2" s="359" t="s">
        <v>221</v>
      </c>
      <c r="B2" s="359"/>
      <c r="C2" s="359"/>
      <c r="D2" s="359"/>
    </row>
    <row r="4" spans="1:9" ht="78.75" x14ac:dyDescent="0.25">
      <c r="A4" s="379" t="s">
        <v>222</v>
      </c>
      <c r="B4" s="67" t="s">
        <v>223</v>
      </c>
      <c r="C4" s="66" t="s">
        <v>224</v>
      </c>
      <c r="D4" s="66" t="s">
        <v>225</v>
      </c>
    </row>
    <row r="5" spans="1:9" x14ac:dyDescent="0.25">
      <c r="A5" s="379"/>
      <c r="B5" s="379" t="s">
        <v>16</v>
      </c>
      <c r="C5" s="379"/>
      <c r="D5" s="379"/>
    </row>
    <row r="6" spans="1:9" x14ac:dyDescent="0.25">
      <c r="A6" s="66">
        <v>1</v>
      </c>
      <c r="B6" s="66">
        <v>2</v>
      </c>
      <c r="C6" s="66">
        <v>3</v>
      </c>
      <c r="D6" s="66">
        <v>4</v>
      </c>
    </row>
    <row r="7" spans="1:9" x14ac:dyDescent="0.25">
      <c r="A7" s="380" t="s">
        <v>214</v>
      </c>
      <c r="B7" s="381"/>
      <c r="C7" s="381"/>
      <c r="D7" s="382"/>
    </row>
    <row r="8" spans="1:9" ht="90" x14ac:dyDescent="0.25">
      <c r="A8" s="68" t="s">
        <v>226</v>
      </c>
      <c r="B8" s="57"/>
      <c r="C8" s="57"/>
      <c r="D8" s="57"/>
    </row>
    <row r="9" spans="1:9" ht="45" x14ac:dyDescent="0.25">
      <c r="A9" s="68" t="s">
        <v>227</v>
      </c>
      <c r="B9" s="57"/>
      <c r="C9" s="48" t="s">
        <v>228</v>
      </c>
      <c r="D9" s="57"/>
    </row>
    <row r="10" spans="1:9" ht="60" x14ac:dyDescent="0.25">
      <c r="A10" s="68" t="s">
        <v>229</v>
      </c>
      <c r="B10" s="57"/>
      <c r="C10" s="48" t="s">
        <v>228</v>
      </c>
      <c r="D10" s="57"/>
    </row>
    <row r="11" spans="1:9" ht="30" x14ac:dyDescent="0.25">
      <c r="A11" s="68" t="s">
        <v>230</v>
      </c>
      <c r="B11" s="57"/>
      <c r="C11" s="57"/>
      <c r="D11" s="57"/>
    </row>
    <row r="12" spans="1:9" ht="45" x14ac:dyDescent="0.25">
      <c r="A12" s="68" t="s">
        <v>231</v>
      </c>
      <c r="B12" s="57"/>
      <c r="C12" s="48" t="s">
        <v>228</v>
      </c>
      <c r="D12" s="57"/>
    </row>
    <row r="13" spans="1:9" ht="60" x14ac:dyDescent="0.25">
      <c r="A13" s="68" t="s">
        <v>232</v>
      </c>
      <c r="B13" s="57"/>
      <c r="C13" s="57"/>
      <c r="D13" s="57"/>
    </row>
    <row r="14" spans="1:9" ht="45" x14ac:dyDescent="0.25">
      <c r="A14" s="68" t="s">
        <v>233</v>
      </c>
      <c r="B14" s="57"/>
      <c r="C14" s="48" t="s">
        <v>228</v>
      </c>
      <c r="D14" s="48" t="s">
        <v>228</v>
      </c>
    </row>
    <row r="15" spans="1:9" ht="60" x14ac:dyDescent="0.25">
      <c r="A15" s="68" t="s">
        <v>234</v>
      </c>
      <c r="B15" s="57"/>
      <c r="C15" s="48" t="s">
        <v>228</v>
      </c>
      <c r="D15" s="48" t="s">
        <v>228</v>
      </c>
    </row>
    <row r="16" spans="1:9" s="69" customFormat="1" x14ac:dyDescent="0.25">
      <c r="A16" s="70" t="s">
        <v>219</v>
      </c>
      <c r="B16" s="71">
        <f>SUM(B8:B15)</f>
        <v>0</v>
      </c>
      <c r="C16" s="71" t="s">
        <v>137</v>
      </c>
      <c r="D16" s="71" t="s">
        <v>137</v>
      </c>
    </row>
    <row r="17" spans="1:4" x14ac:dyDescent="0.25">
      <c r="A17" s="72" t="s">
        <v>235</v>
      </c>
      <c r="B17" s="48">
        <f>SUM(B8:B11)</f>
        <v>0</v>
      </c>
      <c r="C17" s="48">
        <f>SUM(C8,B9,B10,C11)</f>
        <v>0</v>
      </c>
      <c r="D17" s="48">
        <f>SUM(D8:D11)</f>
        <v>0</v>
      </c>
    </row>
    <row r="18" spans="1:4" x14ac:dyDescent="0.25">
      <c r="A18" s="72" t="s">
        <v>236</v>
      </c>
      <c r="B18" s="48" t="s">
        <v>137</v>
      </c>
      <c r="C18" s="48">
        <f>SUM(C8,B9,B10,C11,B12,C13)</f>
        <v>0</v>
      </c>
      <c r="D18" s="48">
        <f>SUM(D8:D13)</f>
        <v>0</v>
      </c>
    </row>
    <row r="19" spans="1:4" x14ac:dyDescent="0.25">
      <c r="A19" s="376" t="s">
        <v>237</v>
      </c>
      <c r="B19" s="377"/>
      <c r="C19" s="377"/>
      <c r="D19" s="378"/>
    </row>
    <row r="20" spans="1:4" ht="90" x14ac:dyDescent="0.25">
      <c r="A20" s="68" t="s">
        <v>238</v>
      </c>
      <c r="B20" s="247">
        <v>8.5</v>
      </c>
      <c r="C20" s="247">
        <v>8.5</v>
      </c>
      <c r="D20" s="247">
        <v>0</v>
      </c>
    </row>
    <row r="21" spans="1:4" ht="45" x14ac:dyDescent="0.25">
      <c r="A21" s="68" t="s">
        <v>239</v>
      </c>
      <c r="B21" s="247">
        <v>5.0999999999999996</v>
      </c>
      <c r="C21" s="48" t="s">
        <v>228</v>
      </c>
      <c r="D21" s="247">
        <v>2.2000000000000002</v>
      </c>
    </row>
    <row r="22" spans="1:4" ht="30" x14ac:dyDescent="0.25">
      <c r="A22" s="68" t="s">
        <v>230</v>
      </c>
      <c r="B22" s="247">
        <v>9.3000000000000007</v>
      </c>
      <c r="C22" s="247">
        <v>5</v>
      </c>
      <c r="D22" s="247">
        <v>4.3</v>
      </c>
    </row>
    <row r="23" spans="1:4" ht="45" x14ac:dyDescent="0.25">
      <c r="A23" s="68" t="s">
        <v>240</v>
      </c>
      <c r="B23" s="247"/>
      <c r="C23" s="48" t="s">
        <v>228</v>
      </c>
      <c r="D23" s="247"/>
    </row>
    <row r="24" spans="1:4" ht="45" x14ac:dyDescent="0.25">
      <c r="A24" s="68" t="s">
        <v>241</v>
      </c>
      <c r="B24" s="247">
        <v>0</v>
      </c>
      <c r="C24" s="57">
        <v>0</v>
      </c>
      <c r="D24" s="247">
        <v>0</v>
      </c>
    </row>
    <row r="25" spans="1:4" ht="45" x14ac:dyDescent="0.25">
      <c r="A25" s="73" t="s">
        <v>242</v>
      </c>
      <c r="B25" s="247">
        <v>2203.9</v>
      </c>
      <c r="C25" s="48" t="s">
        <v>228</v>
      </c>
      <c r="D25" s="48" t="s">
        <v>228</v>
      </c>
    </row>
    <row r="26" spans="1:4" ht="45" x14ac:dyDescent="0.25">
      <c r="A26" s="68" t="s">
        <v>243</v>
      </c>
      <c r="B26" s="57"/>
      <c r="C26" s="48" t="s">
        <v>228</v>
      </c>
      <c r="D26" s="48" t="s">
        <v>228</v>
      </c>
    </row>
    <row r="27" spans="1:4" s="69" customFormat="1" x14ac:dyDescent="0.25">
      <c r="A27" s="70" t="s">
        <v>219</v>
      </c>
      <c r="B27" s="71">
        <f>SUM(B20:B26)</f>
        <v>2226.8000000000002</v>
      </c>
      <c r="C27" s="71" t="s">
        <v>137</v>
      </c>
      <c r="D27" s="71" t="s">
        <v>137</v>
      </c>
    </row>
    <row r="28" spans="1:4" x14ac:dyDescent="0.25">
      <c r="A28" s="72" t="s">
        <v>235</v>
      </c>
      <c r="B28" s="48">
        <f>SUM(B20:B22)</f>
        <v>22.9</v>
      </c>
      <c r="C28" s="48">
        <f>SUM(C20,B21,C22)</f>
        <v>18.600000000000001</v>
      </c>
      <c r="D28" s="48">
        <f>SUM(D20:D22)</f>
        <v>6.5</v>
      </c>
    </row>
    <row r="29" spans="1:4" x14ac:dyDescent="0.25">
      <c r="A29" s="72" t="s">
        <v>236</v>
      </c>
      <c r="B29" s="48" t="s">
        <v>137</v>
      </c>
      <c r="C29" s="48">
        <f>SUM(C20,B21,C22,B23,C24)</f>
        <v>18.600000000000001</v>
      </c>
      <c r="D29" s="48">
        <f>SUM(D20:D24)</f>
        <v>6.5</v>
      </c>
    </row>
    <row r="30" spans="1:4" x14ac:dyDescent="0.25">
      <c r="A30" s="376" t="s">
        <v>216</v>
      </c>
      <c r="B30" s="377"/>
      <c r="C30" s="377"/>
      <c r="D30" s="378"/>
    </row>
    <row r="31" spans="1:4" ht="90" x14ac:dyDescent="0.25">
      <c r="A31" s="68" t="s">
        <v>244</v>
      </c>
      <c r="B31" s="57"/>
      <c r="C31" s="57"/>
      <c r="D31" s="57"/>
    </row>
    <row r="32" spans="1:4" ht="45" x14ac:dyDescent="0.25">
      <c r="A32" s="68" t="s">
        <v>245</v>
      </c>
      <c r="B32" s="57"/>
      <c r="C32" s="48" t="s">
        <v>228</v>
      </c>
      <c r="D32" s="57"/>
    </row>
    <row r="33" spans="1:4" ht="30" x14ac:dyDescent="0.25">
      <c r="A33" s="68" t="s">
        <v>230</v>
      </c>
      <c r="B33" s="57"/>
      <c r="C33" s="57"/>
      <c r="D33" s="57"/>
    </row>
    <row r="34" spans="1:4" ht="45" x14ac:dyDescent="0.25">
      <c r="A34" s="68" t="s">
        <v>246</v>
      </c>
      <c r="B34" s="57"/>
      <c r="C34" s="48" t="s">
        <v>228</v>
      </c>
      <c r="D34" s="57"/>
    </row>
    <row r="35" spans="1:4" ht="45" x14ac:dyDescent="0.25">
      <c r="A35" s="68" t="s">
        <v>247</v>
      </c>
      <c r="B35" s="57"/>
      <c r="C35" s="57"/>
      <c r="D35" s="57"/>
    </row>
    <row r="36" spans="1:4" ht="45" x14ac:dyDescent="0.25">
      <c r="A36" s="68" t="s">
        <v>248</v>
      </c>
      <c r="B36" s="275">
        <v>344.17358337000002</v>
      </c>
      <c r="C36" s="48" t="s">
        <v>228</v>
      </c>
      <c r="D36" s="48" t="s">
        <v>228</v>
      </c>
    </row>
    <row r="37" spans="1:4" ht="45" x14ac:dyDescent="0.25">
      <c r="A37" s="68" t="s">
        <v>249</v>
      </c>
      <c r="B37" s="57"/>
      <c r="C37" s="48" t="s">
        <v>228</v>
      </c>
      <c r="D37" s="48" t="s">
        <v>228</v>
      </c>
    </row>
    <row r="38" spans="1:4" s="69" customFormat="1" x14ac:dyDescent="0.25">
      <c r="A38" s="70" t="s">
        <v>219</v>
      </c>
      <c r="B38" s="71">
        <f>SUM(B31:B37)</f>
        <v>344.17358337000002</v>
      </c>
      <c r="C38" s="71" t="s">
        <v>137</v>
      </c>
      <c r="D38" s="71" t="s">
        <v>137</v>
      </c>
    </row>
    <row r="39" spans="1:4" x14ac:dyDescent="0.25">
      <c r="A39" s="72" t="s">
        <v>235</v>
      </c>
      <c r="B39" s="48">
        <f>SUM(B31:B33)</f>
        <v>0</v>
      </c>
      <c r="C39" s="48">
        <f>SUM(C31,B32,C33)</f>
        <v>0</v>
      </c>
      <c r="D39" s="48">
        <f>SUM(D31:D33)</f>
        <v>0</v>
      </c>
    </row>
    <row r="40" spans="1:4" x14ac:dyDescent="0.25">
      <c r="A40" s="72" t="s">
        <v>236</v>
      </c>
      <c r="B40" s="48" t="s">
        <v>137</v>
      </c>
      <c r="C40" s="48">
        <f>SUM(C31,B32,C33,B34,C35)</f>
        <v>0</v>
      </c>
      <c r="D40" s="48">
        <f>SUM(D31:D35)</f>
        <v>0</v>
      </c>
    </row>
    <row r="41" spans="1:4" x14ac:dyDescent="0.25">
      <c r="A41" s="376" t="s">
        <v>217</v>
      </c>
      <c r="B41" s="377"/>
      <c r="C41" s="377"/>
      <c r="D41" s="378"/>
    </row>
    <row r="42" spans="1:4" ht="90" x14ac:dyDescent="0.25">
      <c r="A42" s="68" t="s">
        <v>250</v>
      </c>
      <c r="B42" s="57"/>
      <c r="C42" s="57"/>
      <c r="D42" s="57"/>
    </row>
    <row r="43" spans="1:4" ht="45" x14ac:dyDescent="0.25">
      <c r="A43" s="68" t="s">
        <v>251</v>
      </c>
      <c r="B43" s="57"/>
      <c r="C43" s="48" t="s">
        <v>228</v>
      </c>
      <c r="D43" s="57"/>
    </row>
    <row r="44" spans="1:4" ht="30" x14ac:dyDescent="0.25">
      <c r="A44" s="68" t="s">
        <v>230</v>
      </c>
      <c r="B44" s="57"/>
      <c r="C44" s="57"/>
      <c r="D44" s="57"/>
    </row>
    <row r="45" spans="1:4" ht="45" x14ac:dyDescent="0.25">
      <c r="A45" s="68" t="s">
        <v>252</v>
      </c>
      <c r="B45" s="57"/>
      <c r="C45" s="48" t="s">
        <v>228</v>
      </c>
      <c r="D45" s="57"/>
    </row>
    <row r="46" spans="1:4" ht="60" x14ac:dyDescent="0.25">
      <c r="A46" s="68" t="s">
        <v>253</v>
      </c>
      <c r="B46" s="57"/>
      <c r="C46" s="57"/>
      <c r="D46" s="57"/>
    </row>
    <row r="47" spans="1:4" ht="60" x14ac:dyDescent="0.25">
      <c r="A47" s="68" t="s">
        <v>254</v>
      </c>
      <c r="B47" s="57"/>
      <c r="C47" s="48" t="s">
        <v>228</v>
      </c>
      <c r="D47" s="48" t="s">
        <v>228</v>
      </c>
    </row>
    <row r="48" spans="1:4" ht="45" x14ac:dyDescent="0.25">
      <c r="A48" s="68" t="s">
        <v>255</v>
      </c>
      <c r="B48" s="57"/>
      <c r="C48" s="48" t="s">
        <v>228</v>
      </c>
      <c r="D48" s="48" t="s">
        <v>228</v>
      </c>
    </row>
    <row r="49" spans="1:4" s="69" customFormat="1" x14ac:dyDescent="0.25">
      <c r="A49" s="70" t="s">
        <v>219</v>
      </c>
      <c r="B49" s="71">
        <f>SUM(B42:B48)</f>
        <v>0</v>
      </c>
      <c r="C49" s="71" t="s">
        <v>137</v>
      </c>
      <c r="D49" s="71" t="s">
        <v>137</v>
      </c>
    </row>
    <row r="50" spans="1:4" x14ac:dyDescent="0.25">
      <c r="A50" s="72" t="s">
        <v>235</v>
      </c>
      <c r="B50" s="48">
        <f>SUM(B42:B44)</f>
        <v>0</v>
      </c>
      <c r="C50" s="48">
        <f>SUM(C42,B43,C44)</f>
        <v>0</v>
      </c>
      <c r="D50" s="48">
        <f>SUM(D42:D44)</f>
        <v>0</v>
      </c>
    </row>
    <row r="51" spans="1:4" x14ac:dyDescent="0.25">
      <c r="A51" s="72" t="s">
        <v>236</v>
      </c>
      <c r="B51" s="48" t="s">
        <v>137</v>
      </c>
      <c r="C51" s="48">
        <f>SUM(C42,B43,C44,B45,C46)</f>
        <v>0</v>
      </c>
      <c r="D51" s="48">
        <f>SUM(D42:D46)</f>
        <v>0</v>
      </c>
    </row>
    <row r="52" spans="1:4" x14ac:dyDescent="0.25">
      <c r="A52" s="376" t="s">
        <v>218</v>
      </c>
      <c r="B52" s="377"/>
      <c r="C52" s="377"/>
      <c r="D52" s="378"/>
    </row>
    <row r="53" spans="1:4" ht="90" x14ac:dyDescent="0.25">
      <c r="A53" s="68" t="s">
        <v>256</v>
      </c>
      <c r="B53" s="57"/>
      <c r="C53" s="57"/>
      <c r="D53" s="57"/>
    </row>
    <row r="54" spans="1:4" ht="60" x14ac:dyDescent="0.25">
      <c r="A54" s="68" t="s">
        <v>257</v>
      </c>
      <c r="B54" s="57"/>
      <c r="C54" s="48" t="s">
        <v>228</v>
      </c>
      <c r="D54" s="57"/>
    </row>
    <row r="55" spans="1:4" ht="30" x14ac:dyDescent="0.25">
      <c r="A55" s="68" t="s">
        <v>230</v>
      </c>
      <c r="B55" s="57"/>
      <c r="C55" s="57"/>
      <c r="D55" s="57"/>
    </row>
    <row r="56" spans="1:4" ht="45" x14ac:dyDescent="0.25">
      <c r="A56" s="68" t="s">
        <v>258</v>
      </c>
      <c r="B56" s="57"/>
      <c r="C56" s="48" t="s">
        <v>228</v>
      </c>
      <c r="D56" s="57"/>
    </row>
    <row r="57" spans="1:4" ht="60" x14ac:dyDescent="0.25">
      <c r="A57" s="68" t="s">
        <v>259</v>
      </c>
      <c r="B57" s="57"/>
      <c r="C57" s="57"/>
      <c r="D57" s="57"/>
    </row>
    <row r="58" spans="1:4" ht="45" x14ac:dyDescent="0.25">
      <c r="A58" s="68" t="s">
        <v>260</v>
      </c>
      <c r="B58" s="275">
        <v>176.84005847</v>
      </c>
      <c r="C58" s="48" t="s">
        <v>228</v>
      </c>
      <c r="D58" s="48" t="s">
        <v>228</v>
      </c>
    </row>
    <row r="59" spans="1:4" ht="60" x14ac:dyDescent="0.25">
      <c r="A59" s="68" t="s">
        <v>261</v>
      </c>
      <c r="B59" s="57"/>
      <c r="C59" s="48" t="s">
        <v>228</v>
      </c>
      <c r="D59" s="48" t="s">
        <v>228</v>
      </c>
    </row>
    <row r="60" spans="1:4" s="69" customFormat="1" x14ac:dyDescent="0.25">
      <c r="A60" s="70" t="s">
        <v>219</v>
      </c>
      <c r="B60" s="71">
        <f>SUM(B53:B59)</f>
        <v>176.84005847</v>
      </c>
      <c r="C60" s="71" t="s">
        <v>137</v>
      </c>
      <c r="D60" s="71" t="s">
        <v>137</v>
      </c>
    </row>
    <row r="61" spans="1:4" x14ac:dyDescent="0.25">
      <c r="A61" s="72" t="s">
        <v>235</v>
      </c>
      <c r="B61" s="48">
        <f>SUM(B53:B55)</f>
        <v>0</v>
      </c>
      <c r="C61" s="48">
        <f>SUM(C53,B54,C55)</f>
        <v>0</v>
      </c>
      <c r="D61" s="48">
        <f>SUM(D53:D55)</f>
        <v>0</v>
      </c>
    </row>
    <row r="62" spans="1:4" x14ac:dyDescent="0.25">
      <c r="A62" s="72" t="s">
        <v>236</v>
      </c>
      <c r="B62" s="48" t="s">
        <v>137</v>
      </c>
      <c r="C62" s="48">
        <f>SUM(C53,B54,C55,B56,C57)</f>
        <v>0</v>
      </c>
      <c r="D62" s="48">
        <f>SUM(D53:D57)</f>
        <v>0</v>
      </c>
    </row>
    <row r="63" spans="1:4" x14ac:dyDescent="0.25">
      <c r="A63" s="74"/>
      <c r="B63" s="75"/>
      <c r="C63" s="75"/>
      <c r="D63" s="75"/>
    </row>
    <row r="64" spans="1:4" ht="51.75" customHeight="1" x14ac:dyDescent="0.25">
      <c r="A64" s="340" t="s">
        <v>262</v>
      </c>
      <c r="B64" s="340"/>
      <c r="C64" s="340"/>
      <c r="D64" s="340"/>
    </row>
  </sheetData>
  <sheetProtection algorithmName="SHA-512" hashValue="2uerKG+pKv5YLwt4PKVBchlkrNaNTQ3TEujQ9pFFg8cbpS27W5Sl7fleWs/DrmUbSzboWp0vf5s3AT18Wkr5hA==" saltValue="oNTHsZJ48ariqukeyKm7OA==" spinCount="100000" sheet="1" objects="1" scenarios="1" formatCells="0" formatColumns="0" formatRows="0" deleteColumns="0" deleteRows="0" sort="0" autoFilter="0"/>
  <mergeCells count="10">
    <mergeCell ref="A1:D1"/>
    <mergeCell ref="A2:D2"/>
    <mergeCell ref="A4:A5"/>
    <mergeCell ref="B5:D5"/>
    <mergeCell ref="A7:D7"/>
    <mergeCell ref="A19:D19"/>
    <mergeCell ref="A30:D30"/>
    <mergeCell ref="A41:D41"/>
    <mergeCell ref="A52:D52"/>
    <mergeCell ref="A64:D64"/>
  </mergeCells>
  <dataValidations count="1">
    <dataValidation type="list" allowBlank="1" showInputMessage="1" showErrorMessage="1" sqref="B5" xr:uid="{00000000-0002-0000-0400-000000000000}">
      <formula1>Период</formula1>
    </dataValidation>
  </dataValidations>
  <pageMargins left="0.39370078740157477" right="0.39370078740157477" top="0.59055118110236249" bottom="0.39370078740157477" header="0.31496062992125984" footer="0.31496062992125984"/>
  <pageSetup paperSize="9" scale="98"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63"/>
  <sheetViews>
    <sheetView zoomScale="80" zoomScaleNormal="80" workbookViewId="0">
      <selection activeCell="L22" sqref="L22"/>
    </sheetView>
  </sheetViews>
  <sheetFormatPr defaultRowHeight="15.75" x14ac:dyDescent="0.25"/>
  <cols>
    <col min="1" max="1" width="5.7109375" style="76" customWidth="1"/>
    <col min="2" max="2" width="31.140625" style="76" customWidth="1"/>
    <col min="3" max="3" width="28.85546875" style="76" customWidth="1"/>
    <col min="4" max="4" width="25.42578125" style="76" customWidth="1"/>
    <col min="5" max="5" width="25.85546875" style="76" bestFit="1" customWidth="1"/>
    <col min="6" max="6" width="23.28515625" style="76" customWidth="1"/>
    <col min="7" max="7" width="20.7109375" style="76" customWidth="1"/>
    <col min="8" max="8" width="23.140625" style="76" customWidth="1"/>
    <col min="9" max="9" width="31.7109375" style="76" customWidth="1"/>
    <col min="10" max="16384" width="9.140625" style="76"/>
  </cols>
  <sheetData>
    <row r="1" spans="1:9" ht="16.5" x14ac:dyDescent="0.25">
      <c r="A1" s="395" t="s">
        <v>263</v>
      </c>
      <c r="B1" s="395"/>
      <c r="C1" s="395"/>
      <c r="D1" s="395"/>
      <c r="E1" s="395"/>
      <c r="F1" s="395"/>
    </row>
    <row r="2" spans="1:9" ht="19.5" x14ac:dyDescent="0.25">
      <c r="A2" s="395" t="s">
        <v>264</v>
      </c>
      <c r="B2" s="395"/>
      <c r="C2" s="395"/>
      <c r="D2" s="395"/>
      <c r="E2" s="395"/>
      <c r="F2" s="395"/>
    </row>
    <row r="5" spans="1:9" ht="70.5" customHeight="1" x14ac:dyDescent="0.25">
      <c r="A5" s="335" t="s">
        <v>12</v>
      </c>
      <c r="B5" s="335" t="s">
        <v>265</v>
      </c>
      <c r="C5" s="335" t="s">
        <v>266</v>
      </c>
      <c r="D5" s="397" t="s">
        <v>267</v>
      </c>
      <c r="E5" s="399" t="s">
        <v>268</v>
      </c>
      <c r="F5" s="401" t="s">
        <v>269</v>
      </c>
      <c r="G5" s="402"/>
      <c r="H5" s="389" t="s">
        <v>270</v>
      </c>
      <c r="I5" s="390"/>
    </row>
    <row r="6" spans="1:9" ht="75" customHeight="1" x14ac:dyDescent="0.25">
      <c r="A6" s="396"/>
      <c r="B6" s="396"/>
      <c r="C6" s="396"/>
      <c r="D6" s="398"/>
      <c r="E6" s="400"/>
      <c r="F6" s="78" t="s">
        <v>271</v>
      </c>
      <c r="G6" s="78" t="s">
        <v>272</v>
      </c>
      <c r="H6" s="79" t="s">
        <v>136</v>
      </c>
      <c r="I6" s="77" t="s">
        <v>273</v>
      </c>
    </row>
    <row r="7" spans="1:9" ht="25.5" customHeight="1" x14ac:dyDescent="0.25">
      <c r="A7" s="336"/>
      <c r="B7" s="336"/>
      <c r="C7" s="336"/>
      <c r="D7" s="80">
        <v>45292</v>
      </c>
      <c r="E7" s="80" t="s">
        <v>16</v>
      </c>
      <c r="F7" s="391" t="s">
        <v>16</v>
      </c>
      <c r="G7" s="392"/>
      <c r="H7" s="393" t="s">
        <v>132</v>
      </c>
      <c r="I7" s="394"/>
    </row>
    <row r="8" spans="1:9" x14ac:dyDescent="0.25">
      <c r="A8" s="82">
        <v>1</v>
      </c>
      <c r="B8" s="82">
        <v>2</v>
      </c>
      <c r="C8" s="82">
        <v>3</v>
      </c>
      <c r="D8" s="82">
        <v>4</v>
      </c>
      <c r="E8" s="82">
        <v>5</v>
      </c>
      <c r="F8" s="82">
        <v>6</v>
      </c>
      <c r="G8" s="83">
        <v>7</v>
      </c>
      <c r="H8" s="82">
        <v>8</v>
      </c>
      <c r="I8" s="83">
        <v>9</v>
      </c>
    </row>
    <row r="9" spans="1:9" ht="15.75" hidden="1" customHeight="1" x14ac:dyDescent="0.25">
      <c r="A9" s="385" t="s">
        <v>214</v>
      </c>
      <c r="B9" s="386"/>
      <c r="C9" s="386"/>
      <c r="D9" s="386"/>
      <c r="E9" s="386"/>
      <c r="F9" s="387"/>
      <c r="G9" s="84"/>
      <c r="H9" s="85"/>
      <c r="I9" s="85"/>
    </row>
    <row r="10" spans="1:9" hidden="1" x14ac:dyDescent="0.25">
      <c r="A10" s="86"/>
      <c r="B10" s="87"/>
      <c r="C10" s="87"/>
      <c r="D10" s="88"/>
      <c r="E10" s="89"/>
      <c r="F10" s="90"/>
      <c r="G10" s="91"/>
      <c r="H10" s="92"/>
      <c r="I10" s="92"/>
    </row>
    <row r="11" spans="1:9" hidden="1" x14ac:dyDescent="0.25">
      <c r="A11" s="86"/>
      <c r="B11" s="87"/>
      <c r="C11" s="87"/>
      <c r="D11" s="88"/>
      <c r="E11" s="89"/>
      <c r="F11" s="90"/>
      <c r="G11" s="92"/>
      <c r="H11" s="92"/>
      <c r="I11" s="92"/>
    </row>
    <row r="12" spans="1:9" hidden="1" x14ac:dyDescent="0.25">
      <c r="A12" s="86"/>
      <c r="B12" s="87"/>
      <c r="C12" s="87"/>
      <c r="D12" s="88"/>
      <c r="E12" s="89"/>
      <c r="F12" s="90"/>
      <c r="G12" s="92"/>
      <c r="H12" s="92"/>
      <c r="I12" s="92"/>
    </row>
    <row r="13" spans="1:9" hidden="1" x14ac:dyDescent="0.25">
      <c r="A13" s="86"/>
      <c r="B13" s="87"/>
      <c r="C13" s="87"/>
      <c r="D13" s="88"/>
      <c r="E13" s="89"/>
      <c r="F13" s="90"/>
      <c r="G13" s="93"/>
      <c r="H13" s="92"/>
      <c r="I13" s="92"/>
    </row>
    <row r="14" spans="1:9" hidden="1" x14ac:dyDescent="0.25">
      <c r="A14" s="86"/>
      <c r="B14" s="87"/>
      <c r="C14" s="87"/>
      <c r="D14" s="88"/>
      <c r="E14" s="89"/>
      <c r="F14" s="90"/>
      <c r="G14" s="92"/>
      <c r="H14" s="92"/>
      <c r="I14" s="92"/>
    </row>
    <row r="15" spans="1:9" hidden="1" x14ac:dyDescent="0.25">
      <c r="A15" s="86"/>
      <c r="B15" s="87"/>
      <c r="C15" s="87"/>
      <c r="D15" s="88"/>
      <c r="E15" s="89"/>
      <c r="F15" s="90"/>
      <c r="G15" s="92"/>
      <c r="H15" s="92"/>
      <c r="I15" s="92"/>
    </row>
    <row r="16" spans="1:9" hidden="1" x14ac:dyDescent="0.25">
      <c r="A16" s="86"/>
      <c r="B16" s="87"/>
      <c r="C16" s="87"/>
      <c r="D16" s="88"/>
      <c r="E16" s="89"/>
      <c r="F16" s="90"/>
      <c r="G16" s="92"/>
      <c r="H16" s="92"/>
      <c r="I16" s="92"/>
    </row>
    <row r="17" spans="1:9" hidden="1" x14ac:dyDescent="0.25">
      <c r="A17" s="86"/>
      <c r="B17" s="87"/>
      <c r="C17" s="87"/>
      <c r="D17" s="88"/>
      <c r="E17" s="89"/>
      <c r="F17" s="90"/>
      <c r="G17" s="92"/>
      <c r="H17" s="92"/>
      <c r="I17" s="92"/>
    </row>
    <row r="18" spans="1:9" hidden="1" x14ac:dyDescent="0.25">
      <c r="A18" s="94"/>
      <c r="B18" s="95" t="s">
        <v>219</v>
      </c>
      <c r="C18" s="96">
        <f>COUNTA(C10:C17)</f>
        <v>0</v>
      </c>
      <c r="D18" s="96">
        <f>COUNTIF(D10:D17,"Да")</f>
        <v>0</v>
      </c>
      <c r="E18" s="97">
        <f>SUM(E10:E17)</f>
        <v>0</v>
      </c>
      <c r="F18" s="98">
        <f>SUM(F10:F17)</f>
        <v>0</v>
      </c>
      <c r="G18" s="90">
        <f>SUM(G10:G17)</f>
        <v>0</v>
      </c>
      <c r="H18" s="92"/>
      <c r="I18" s="92"/>
    </row>
    <row r="19" spans="1:9" ht="15.75" customHeight="1" x14ac:dyDescent="0.25">
      <c r="A19" s="385" t="s">
        <v>215</v>
      </c>
      <c r="B19" s="386"/>
      <c r="C19" s="386"/>
      <c r="D19" s="386"/>
      <c r="E19" s="386"/>
      <c r="F19" s="387"/>
      <c r="G19" s="85"/>
      <c r="H19" s="85"/>
      <c r="I19" s="85"/>
    </row>
    <row r="20" spans="1:9" ht="72.75" customHeight="1" x14ac:dyDescent="0.25">
      <c r="A20" s="165">
        <v>1</v>
      </c>
      <c r="B20" s="246" t="s">
        <v>797</v>
      </c>
      <c r="C20" s="87" t="s">
        <v>526</v>
      </c>
      <c r="D20" s="88" t="s">
        <v>525</v>
      </c>
      <c r="E20" s="300">
        <v>8.8000000000000007</v>
      </c>
      <c r="F20" s="297">
        <v>54</v>
      </c>
      <c r="G20" s="245">
        <v>0</v>
      </c>
      <c r="H20" s="245">
        <v>1</v>
      </c>
      <c r="I20" s="249" t="s">
        <v>800</v>
      </c>
    </row>
    <row r="21" spans="1:9" ht="147.75" customHeight="1" x14ac:dyDescent="0.25">
      <c r="A21" s="165">
        <v>2</v>
      </c>
      <c r="B21" s="246" t="s">
        <v>798</v>
      </c>
      <c r="C21" s="87" t="s">
        <v>526</v>
      </c>
      <c r="D21" s="88" t="s">
        <v>525</v>
      </c>
      <c r="E21" s="294">
        <v>9.3000000000000007</v>
      </c>
      <c r="F21" s="244">
        <v>968</v>
      </c>
      <c r="G21" s="308">
        <v>2916</v>
      </c>
      <c r="H21" s="245">
        <v>7</v>
      </c>
      <c r="I21" s="246" t="s">
        <v>814</v>
      </c>
    </row>
    <row r="22" spans="1:9" ht="90" customHeight="1" x14ac:dyDescent="0.25">
      <c r="A22" s="165">
        <v>3</v>
      </c>
      <c r="B22" s="246" t="s">
        <v>799</v>
      </c>
      <c r="C22" s="87" t="s">
        <v>526</v>
      </c>
      <c r="D22" s="88" t="s">
        <v>531</v>
      </c>
      <c r="E22" s="301"/>
      <c r="F22" s="90"/>
      <c r="G22" s="305"/>
      <c r="H22" s="92"/>
      <c r="I22" s="92"/>
    </row>
    <row r="23" spans="1:9" x14ac:dyDescent="0.25">
      <c r="A23" s="86"/>
      <c r="B23" s="99"/>
      <c r="C23" s="87"/>
      <c r="D23" s="88"/>
      <c r="E23" s="301"/>
      <c r="F23" s="90"/>
      <c r="G23" s="305"/>
      <c r="H23" s="92"/>
      <c r="I23" s="92"/>
    </row>
    <row r="24" spans="1:9" hidden="1" x14ac:dyDescent="0.25">
      <c r="A24" s="86"/>
      <c r="B24" s="99"/>
      <c r="C24" s="87"/>
      <c r="D24" s="88"/>
      <c r="E24" s="301"/>
      <c r="F24" s="90"/>
      <c r="G24" s="305"/>
      <c r="H24" s="92"/>
      <c r="I24" s="92"/>
    </row>
    <row r="25" spans="1:9" hidden="1" x14ac:dyDescent="0.25">
      <c r="A25" s="86"/>
      <c r="B25" s="99"/>
      <c r="C25" s="87"/>
      <c r="D25" s="88"/>
      <c r="E25" s="301"/>
      <c r="F25" s="90"/>
      <c r="G25" s="306"/>
      <c r="H25" s="92"/>
      <c r="I25" s="92"/>
    </row>
    <row r="26" spans="1:9" hidden="1" x14ac:dyDescent="0.25">
      <c r="A26" s="86"/>
      <c r="B26" s="99"/>
      <c r="C26" s="87"/>
      <c r="D26" s="88"/>
      <c r="E26" s="301"/>
      <c r="F26" s="90"/>
      <c r="G26" s="305"/>
      <c r="H26" s="92"/>
      <c r="I26" s="92"/>
    </row>
    <row r="27" spans="1:9" hidden="1" x14ac:dyDescent="0.25">
      <c r="A27" s="86"/>
      <c r="B27" s="87"/>
      <c r="C27" s="87"/>
      <c r="D27" s="88"/>
      <c r="E27" s="301"/>
      <c r="F27" s="90"/>
      <c r="G27" s="305"/>
      <c r="H27" s="92"/>
      <c r="I27" s="92"/>
    </row>
    <row r="28" spans="1:9" x14ac:dyDescent="0.25">
      <c r="A28" s="94"/>
      <c r="B28" s="95" t="s">
        <v>219</v>
      </c>
      <c r="C28" s="96">
        <f>COUNTA(C20:C27)</f>
        <v>3</v>
      </c>
      <c r="D28" s="96">
        <f>COUNTIF(D20:D27,"Да")</f>
        <v>2</v>
      </c>
      <c r="E28" s="302">
        <f>SUM(E20:E27)</f>
        <v>18.100000000000001</v>
      </c>
      <c r="F28" s="98">
        <f>SUM(F20:F27)</f>
        <v>1022</v>
      </c>
      <c r="G28" s="307">
        <f>SUM(G20:G27)</f>
        <v>2916</v>
      </c>
      <c r="H28" s="90">
        <f>SUM(H20:H27)</f>
        <v>8</v>
      </c>
      <c r="I28" s="92"/>
    </row>
    <row r="29" spans="1:9" ht="15.75" customHeight="1" x14ac:dyDescent="0.25">
      <c r="A29" s="385" t="s">
        <v>216</v>
      </c>
      <c r="B29" s="386"/>
      <c r="C29" s="386"/>
      <c r="D29" s="386"/>
      <c r="E29" s="386"/>
      <c r="F29" s="387"/>
      <c r="G29" s="85"/>
      <c r="H29" s="85"/>
      <c r="I29" s="85"/>
    </row>
    <row r="30" spans="1:9" ht="300" customHeight="1" x14ac:dyDescent="0.25">
      <c r="A30" s="165">
        <v>1</v>
      </c>
      <c r="B30" s="241" t="s">
        <v>792</v>
      </c>
      <c r="C30" s="242" t="s">
        <v>526</v>
      </c>
      <c r="D30" s="30" t="s">
        <v>531</v>
      </c>
      <c r="E30" s="89">
        <v>0</v>
      </c>
      <c r="F30" s="90">
        <v>0</v>
      </c>
      <c r="G30" s="90">
        <v>522710</v>
      </c>
      <c r="H30" s="90">
        <v>3</v>
      </c>
      <c r="I30" s="240" t="s">
        <v>793</v>
      </c>
    </row>
    <row r="31" spans="1:9" x14ac:dyDescent="0.25">
      <c r="A31" s="86"/>
      <c r="B31" s="99"/>
      <c r="C31" s="87"/>
      <c r="D31" s="88"/>
      <c r="E31" s="89"/>
      <c r="F31" s="90"/>
      <c r="G31" s="92"/>
      <c r="H31" s="92"/>
      <c r="I31" s="92"/>
    </row>
    <row r="32" spans="1:9" hidden="1" x14ac:dyDescent="0.25">
      <c r="A32" s="86"/>
      <c r="B32" s="99"/>
      <c r="C32" s="87"/>
      <c r="D32" s="88"/>
      <c r="E32" s="89"/>
      <c r="F32" s="90"/>
      <c r="G32" s="92"/>
      <c r="H32" s="92"/>
      <c r="I32" s="92"/>
    </row>
    <row r="33" spans="1:9" hidden="1" x14ac:dyDescent="0.25">
      <c r="A33" s="86"/>
      <c r="B33" s="99"/>
      <c r="C33" s="87"/>
      <c r="D33" s="88"/>
      <c r="E33" s="89"/>
      <c r="F33" s="90"/>
      <c r="G33" s="92"/>
      <c r="H33" s="92"/>
      <c r="I33" s="92"/>
    </row>
    <row r="34" spans="1:9" hidden="1" x14ac:dyDescent="0.25">
      <c r="A34" s="86"/>
      <c r="B34" s="99"/>
      <c r="C34" s="87"/>
      <c r="D34" s="88"/>
      <c r="E34" s="89"/>
      <c r="F34" s="90"/>
      <c r="G34" s="92"/>
      <c r="H34" s="92"/>
      <c r="I34" s="92"/>
    </row>
    <row r="35" spans="1:9" hidden="1" x14ac:dyDescent="0.25">
      <c r="A35" s="86"/>
      <c r="B35" s="99"/>
      <c r="C35" s="87"/>
      <c r="D35" s="88"/>
      <c r="E35" s="89"/>
      <c r="F35" s="90"/>
      <c r="G35" s="92"/>
      <c r="H35" s="92"/>
      <c r="I35" s="92"/>
    </row>
    <row r="36" spans="1:9" hidden="1" x14ac:dyDescent="0.25">
      <c r="A36" s="86"/>
      <c r="B36" s="87"/>
      <c r="C36" s="87"/>
      <c r="D36" s="88"/>
      <c r="E36" s="89"/>
      <c r="F36" s="90"/>
      <c r="G36" s="92"/>
      <c r="H36" s="92"/>
      <c r="I36" s="92"/>
    </row>
    <row r="37" spans="1:9" hidden="1" x14ac:dyDescent="0.25">
      <c r="A37" s="86"/>
      <c r="B37" s="87"/>
      <c r="C37" s="87"/>
      <c r="D37" s="88"/>
      <c r="E37" s="89"/>
      <c r="F37" s="90"/>
      <c r="G37" s="92"/>
      <c r="H37" s="92"/>
      <c r="I37" s="92"/>
    </row>
    <row r="38" spans="1:9" x14ac:dyDescent="0.25">
      <c r="A38" s="94"/>
      <c r="B38" s="95" t="s">
        <v>219</v>
      </c>
      <c r="C38" s="96">
        <f>COUNTA(C30:C37)</f>
        <v>1</v>
      </c>
      <c r="D38" s="96">
        <f>COUNTIF(D30:D37,"Да")</f>
        <v>0</v>
      </c>
      <c r="E38" s="97">
        <f>SUM(E30:E37)</f>
        <v>0</v>
      </c>
      <c r="F38" s="98">
        <f>SUM(F30:F37)</f>
        <v>0</v>
      </c>
      <c r="G38" s="90">
        <f>SUM(G30:G37)</f>
        <v>522710</v>
      </c>
      <c r="H38" s="92"/>
      <c r="I38" s="92"/>
    </row>
    <row r="39" spans="1:9" ht="15.75" hidden="1" customHeight="1" x14ac:dyDescent="0.25">
      <c r="A39" s="385" t="s">
        <v>217</v>
      </c>
      <c r="B39" s="386"/>
      <c r="C39" s="386"/>
      <c r="D39" s="386"/>
      <c r="E39" s="386"/>
      <c r="F39" s="387"/>
      <c r="G39" s="85"/>
      <c r="H39" s="85"/>
      <c r="I39" s="85"/>
    </row>
    <row r="40" spans="1:9" hidden="1" x14ac:dyDescent="0.25">
      <c r="A40" s="86"/>
      <c r="B40" s="99"/>
      <c r="C40" s="87"/>
      <c r="D40" s="88"/>
      <c r="E40" s="89"/>
      <c r="F40" s="90"/>
      <c r="G40" s="92"/>
      <c r="H40" s="92"/>
      <c r="I40" s="92"/>
    </row>
    <row r="41" spans="1:9" hidden="1" x14ac:dyDescent="0.25">
      <c r="A41" s="86"/>
      <c r="B41" s="99"/>
      <c r="C41" s="87"/>
      <c r="D41" s="88"/>
      <c r="E41" s="89"/>
      <c r="F41" s="90"/>
      <c r="G41" s="93"/>
      <c r="H41" s="92"/>
      <c r="I41" s="92"/>
    </row>
    <row r="42" spans="1:9" hidden="1" x14ac:dyDescent="0.25">
      <c r="A42" s="86"/>
      <c r="B42" s="99"/>
      <c r="C42" s="87"/>
      <c r="D42" s="88"/>
      <c r="E42" s="89"/>
      <c r="F42" s="90"/>
      <c r="G42" s="92"/>
      <c r="H42" s="92"/>
      <c r="I42" s="92"/>
    </row>
    <row r="43" spans="1:9" hidden="1" x14ac:dyDescent="0.25">
      <c r="A43" s="86"/>
      <c r="B43" s="99"/>
      <c r="C43" s="87"/>
      <c r="D43" s="88"/>
      <c r="E43" s="89"/>
      <c r="F43" s="90"/>
      <c r="G43" s="92"/>
      <c r="H43" s="92"/>
      <c r="I43" s="92"/>
    </row>
    <row r="44" spans="1:9" hidden="1" x14ac:dyDescent="0.25">
      <c r="A44" s="86"/>
      <c r="B44" s="99"/>
      <c r="C44" s="87"/>
      <c r="D44" s="88"/>
      <c r="E44" s="89"/>
      <c r="F44" s="90"/>
      <c r="G44" s="92"/>
      <c r="H44" s="92"/>
      <c r="I44" s="92"/>
    </row>
    <row r="45" spans="1:9" hidden="1" x14ac:dyDescent="0.25">
      <c r="A45" s="86"/>
      <c r="B45" s="99"/>
      <c r="C45" s="87"/>
      <c r="D45" s="88"/>
      <c r="E45" s="89"/>
      <c r="F45" s="90"/>
      <c r="G45" s="92"/>
      <c r="H45" s="92"/>
      <c r="I45" s="92"/>
    </row>
    <row r="46" spans="1:9" hidden="1" x14ac:dyDescent="0.25">
      <c r="A46" s="86"/>
      <c r="B46" s="87"/>
      <c r="C46" s="87"/>
      <c r="D46" s="88"/>
      <c r="E46" s="89"/>
      <c r="F46" s="90"/>
      <c r="G46" s="92"/>
      <c r="H46" s="92"/>
      <c r="I46" s="92"/>
    </row>
    <row r="47" spans="1:9" hidden="1" x14ac:dyDescent="0.25">
      <c r="A47" s="86"/>
      <c r="B47" s="87"/>
      <c r="C47" s="87"/>
      <c r="D47" s="88"/>
      <c r="E47" s="89"/>
      <c r="F47" s="90"/>
      <c r="G47" s="92"/>
      <c r="H47" s="92"/>
      <c r="I47" s="92"/>
    </row>
    <row r="48" spans="1:9" hidden="1" x14ac:dyDescent="0.25">
      <c r="A48" s="94"/>
      <c r="B48" s="95" t="s">
        <v>219</v>
      </c>
      <c r="C48" s="96">
        <f>COUNTA(C40:C47)</f>
        <v>0</v>
      </c>
      <c r="D48" s="96">
        <f>COUNTIF(D40:D47,"Да")</f>
        <v>0</v>
      </c>
      <c r="E48" s="97">
        <f>SUM(E40:E47)</f>
        <v>0</v>
      </c>
      <c r="F48" s="98">
        <f>SUM(F40:F47)</f>
        <v>0</v>
      </c>
      <c r="G48" s="90">
        <f>SUM(G40:G47)</f>
        <v>0</v>
      </c>
      <c r="H48" s="92"/>
      <c r="I48" s="92"/>
    </row>
    <row r="49" spans="1:9" ht="15.75" customHeight="1" x14ac:dyDescent="0.25">
      <c r="A49" s="385" t="s">
        <v>218</v>
      </c>
      <c r="B49" s="386"/>
      <c r="C49" s="386"/>
      <c r="D49" s="386"/>
      <c r="E49" s="386"/>
      <c r="F49" s="387"/>
      <c r="G49" s="85"/>
      <c r="H49" s="85"/>
      <c r="I49" s="85"/>
    </row>
    <row r="50" spans="1:9" ht="47.25" x14ac:dyDescent="0.25">
      <c r="A50" s="165">
        <v>1</v>
      </c>
      <c r="B50" s="238" t="s">
        <v>794</v>
      </c>
      <c r="C50" s="242" t="s">
        <v>526</v>
      </c>
      <c r="D50" s="30" t="s">
        <v>531</v>
      </c>
      <c r="E50" s="89">
        <v>0</v>
      </c>
      <c r="F50" s="90">
        <v>0</v>
      </c>
      <c r="G50" s="173">
        <v>0</v>
      </c>
      <c r="H50" s="92"/>
      <c r="I50" s="243" t="s">
        <v>796</v>
      </c>
    </row>
    <row r="51" spans="1:9" ht="78.75" x14ac:dyDescent="0.25">
      <c r="A51" s="165">
        <v>2</v>
      </c>
      <c r="B51" s="238" t="s">
        <v>795</v>
      </c>
      <c r="C51" s="242" t="s">
        <v>526</v>
      </c>
      <c r="D51" s="30" t="s">
        <v>531</v>
      </c>
      <c r="E51" s="89">
        <v>0</v>
      </c>
      <c r="F51" s="90">
        <v>0</v>
      </c>
      <c r="G51" s="173">
        <v>0</v>
      </c>
      <c r="H51" s="92"/>
      <c r="I51" s="239" t="s">
        <v>796</v>
      </c>
    </row>
    <row r="52" spans="1:9" x14ac:dyDescent="0.25">
      <c r="A52" s="86"/>
      <c r="B52" s="87"/>
      <c r="C52" s="87"/>
      <c r="D52" s="88"/>
      <c r="E52" s="89"/>
      <c r="F52" s="90"/>
      <c r="G52" s="92"/>
      <c r="H52" s="92"/>
      <c r="I52" s="92"/>
    </row>
    <row r="53" spans="1:9" hidden="1" x14ac:dyDescent="0.25">
      <c r="A53" s="86"/>
      <c r="B53" s="87"/>
      <c r="C53" s="87"/>
      <c r="D53" s="88"/>
      <c r="E53" s="89"/>
      <c r="F53" s="90"/>
      <c r="G53" s="92"/>
      <c r="H53" s="92"/>
      <c r="I53" s="92"/>
    </row>
    <row r="54" spans="1:9" hidden="1" x14ac:dyDescent="0.25">
      <c r="A54" s="86"/>
      <c r="B54" s="87"/>
      <c r="C54" s="87"/>
      <c r="D54" s="88"/>
      <c r="E54" s="89"/>
      <c r="F54" s="90"/>
      <c r="G54" s="92"/>
      <c r="H54" s="92"/>
      <c r="I54" s="92"/>
    </row>
    <row r="55" spans="1:9" hidden="1" x14ac:dyDescent="0.25">
      <c r="A55" s="86"/>
      <c r="B55" s="87"/>
      <c r="C55" s="87"/>
      <c r="D55" s="88"/>
      <c r="E55" s="89"/>
      <c r="F55" s="90"/>
      <c r="G55" s="92"/>
      <c r="H55" s="92"/>
      <c r="I55" s="92"/>
    </row>
    <row r="56" spans="1:9" hidden="1" x14ac:dyDescent="0.25">
      <c r="A56" s="86"/>
      <c r="B56" s="87"/>
      <c r="C56" s="87"/>
      <c r="D56" s="88"/>
      <c r="E56" s="89"/>
      <c r="F56" s="90"/>
      <c r="G56" s="92"/>
      <c r="H56" s="92"/>
      <c r="I56" s="92"/>
    </row>
    <row r="57" spans="1:9" hidden="1" x14ac:dyDescent="0.25">
      <c r="A57" s="86"/>
      <c r="B57" s="87"/>
      <c r="C57" s="87"/>
      <c r="D57" s="88"/>
      <c r="E57" s="89"/>
      <c r="F57" s="90"/>
      <c r="G57" s="92"/>
      <c r="H57" s="92"/>
      <c r="I57" s="92"/>
    </row>
    <row r="58" spans="1:9" x14ac:dyDescent="0.25">
      <c r="A58" s="94"/>
      <c r="B58" s="95" t="s">
        <v>219</v>
      </c>
      <c r="C58" s="96">
        <f>COUNTA(C50:C57)</f>
        <v>2</v>
      </c>
      <c r="D58" s="96">
        <f>COUNTIF(D50:D57,"Да")</f>
        <v>0</v>
      </c>
      <c r="E58" s="97">
        <f>SUM(E50:E57)</f>
        <v>0</v>
      </c>
      <c r="F58" s="98">
        <f>SUM(F50:F57)</f>
        <v>0</v>
      </c>
      <c r="G58" s="90">
        <f>SUM(G50:G57)</f>
        <v>0</v>
      </c>
      <c r="H58" s="92"/>
      <c r="I58" s="92"/>
    </row>
    <row r="59" spans="1:9" ht="18" customHeight="1" x14ac:dyDescent="0.25">
      <c r="A59" s="388" t="s">
        <v>274</v>
      </c>
      <c r="B59" s="388"/>
      <c r="C59" s="388"/>
      <c r="D59" s="388"/>
      <c r="E59" s="388"/>
      <c r="F59" s="388"/>
      <c r="G59" s="388"/>
    </row>
    <row r="60" spans="1:9" ht="43.5" customHeight="1" x14ac:dyDescent="0.25">
      <c r="A60" s="383" t="s">
        <v>275</v>
      </c>
      <c r="B60" s="383"/>
      <c r="C60" s="383"/>
      <c r="D60" s="383"/>
      <c r="E60" s="383"/>
      <c r="F60" s="383"/>
      <c r="G60" s="383"/>
    </row>
    <row r="61" spans="1:9" ht="30" customHeight="1" x14ac:dyDescent="0.25">
      <c r="A61" s="383" t="s">
        <v>276</v>
      </c>
      <c r="B61" s="383"/>
      <c r="C61" s="383"/>
      <c r="D61" s="383"/>
      <c r="E61" s="383"/>
      <c r="F61" s="383"/>
      <c r="G61" s="383"/>
    </row>
    <row r="62" spans="1:9" ht="44.25" customHeight="1" x14ac:dyDescent="0.25">
      <c r="A62" s="383" t="s">
        <v>277</v>
      </c>
      <c r="B62" s="383"/>
      <c r="C62" s="383"/>
      <c r="D62" s="383"/>
      <c r="E62" s="383"/>
      <c r="F62" s="383"/>
      <c r="G62" s="383"/>
    </row>
    <row r="63" spans="1:9" ht="27" customHeight="1" x14ac:dyDescent="0.25">
      <c r="A63" s="384" t="s">
        <v>278</v>
      </c>
      <c r="B63" s="384"/>
      <c r="C63" s="384"/>
      <c r="D63" s="384"/>
      <c r="E63" s="384"/>
      <c r="F63" s="384"/>
      <c r="G63" s="384"/>
    </row>
  </sheetData>
  <sheetProtection algorithmName="SHA-512" hashValue="N59SkMpurv8Gt6rhBavUMJF9mxKz1y9MtKYtuYPnoR2eVAynVN8CEF+mi2TYqTNnxqZiYLQUJ+DpEkgoGV80+Q==" saltValue="IfKWehE4GN5NRLtx/1WDyg==" spinCount="100000" sheet="1" objects="1" scenarios="1" formatCells="0" formatColumns="0" formatRows="0" insertRows="0" deleteColumns="0" deleteRows="0" sort="0" autoFilter="0"/>
  <mergeCells count="21">
    <mergeCell ref="A1:F1"/>
    <mergeCell ref="A2:F2"/>
    <mergeCell ref="A5:A7"/>
    <mergeCell ref="B5:B7"/>
    <mergeCell ref="C5:C7"/>
    <mergeCell ref="D5:D6"/>
    <mergeCell ref="E5:E6"/>
    <mergeCell ref="F5:G5"/>
    <mergeCell ref="H5:I5"/>
    <mergeCell ref="F7:G7"/>
    <mergeCell ref="H7:I7"/>
    <mergeCell ref="A9:F9"/>
    <mergeCell ref="A19:F19"/>
    <mergeCell ref="A61:G61"/>
    <mergeCell ref="A62:G62"/>
    <mergeCell ref="A63:G63"/>
    <mergeCell ref="A29:F29"/>
    <mergeCell ref="A39:F39"/>
    <mergeCell ref="A49:F49"/>
    <mergeCell ref="A59:G59"/>
    <mergeCell ref="A60:G60"/>
  </mergeCells>
  <dataValidations count="5">
    <dataValidation type="list" allowBlank="1" showInputMessage="1" showErrorMessage="1" sqref="D7" xr:uid="{00000000-0002-0000-0500-000000000000}">
      <formula1>Дата</formula1>
    </dataValidation>
    <dataValidation type="list" allowBlank="1" showInputMessage="1" showErrorMessage="1" sqref="D40:D47 D10:D17 D20:D27 D30:D37 D50:D57" xr:uid="{00000000-0002-0000-0500-000001000000}">
      <formula1>Список</formula1>
    </dataValidation>
    <dataValidation type="list" allowBlank="1" showInputMessage="1" showErrorMessage="1" sqref="C40:C47 C10:C17 C20:C27 C30:C37 C50:C57" xr:uid="{00000000-0002-0000-0500-000002000000}">
      <formula1>Перечень</formula1>
    </dataValidation>
    <dataValidation type="list" allowBlank="1" showInputMessage="1" showErrorMessage="1" sqref="E7:F7" xr:uid="{00000000-0002-0000-0500-000003000000}">
      <formula1>Период</formula1>
    </dataValidation>
    <dataValidation type="list" allowBlank="1" showInputMessage="1" showErrorMessage="1" sqref="H7" xr:uid="{00000000-0002-0000-0500-000004000000}">
      <formula1>"январь-июнь 2023 года, 2023 год"</formula1>
    </dataValidation>
  </dataValidations>
  <pageMargins left="0.39370078740157477" right="0.39370078740157477" top="0.59055118110236249" bottom="0.39370078740157477" header="0.31496062992125984" footer="0.31496062992125984"/>
  <pageSetup paperSize="9" scale="45"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37"/>
  <sheetViews>
    <sheetView zoomScale="85" workbookViewId="0">
      <pane ySplit="6" topLeftCell="A7" activePane="bottomLeft" state="frozen"/>
      <selection sqref="A1:D1"/>
      <selection pane="bottomLeft" activeCell="I21" sqref="I21"/>
    </sheetView>
  </sheetViews>
  <sheetFormatPr defaultRowHeight="15.75" x14ac:dyDescent="0.25"/>
  <cols>
    <col min="1" max="1" width="5.7109375" style="100" customWidth="1"/>
    <col min="2" max="2" width="43.5703125" style="100" customWidth="1"/>
    <col min="3" max="4" width="34.5703125" style="100" customWidth="1"/>
    <col min="5" max="16384" width="9.140625" style="100"/>
  </cols>
  <sheetData>
    <row r="1" spans="1:6" ht="16.5" x14ac:dyDescent="0.25">
      <c r="A1" s="408" t="s">
        <v>279</v>
      </c>
      <c r="B1" s="408"/>
      <c r="C1" s="408"/>
      <c r="D1" s="408"/>
    </row>
    <row r="2" spans="1:6" ht="16.5" x14ac:dyDescent="0.25">
      <c r="A2" s="408" t="s">
        <v>280</v>
      </c>
      <c r="B2" s="408"/>
      <c r="C2" s="408"/>
      <c r="D2" s="408"/>
    </row>
    <row r="3" spans="1:6" ht="16.5" x14ac:dyDescent="0.25">
      <c r="A3" s="408" t="s">
        <v>16</v>
      </c>
      <c r="B3" s="408"/>
      <c r="C3" s="408"/>
      <c r="D3" s="408"/>
    </row>
    <row r="5" spans="1:6" ht="94.5" x14ac:dyDescent="0.25">
      <c r="A5" s="101" t="s">
        <v>12</v>
      </c>
      <c r="B5" s="101" t="s">
        <v>281</v>
      </c>
      <c r="C5" s="101" t="s">
        <v>282</v>
      </c>
      <c r="D5" s="101" t="s">
        <v>283</v>
      </c>
    </row>
    <row r="6" spans="1:6" x14ac:dyDescent="0.25">
      <c r="A6" s="102">
        <v>1</v>
      </c>
      <c r="B6" s="102">
        <v>2</v>
      </c>
      <c r="C6" s="102">
        <v>3</v>
      </c>
      <c r="D6" s="102">
        <v>4</v>
      </c>
    </row>
    <row r="7" spans="1:6" x14ac:dyDescent="0.25">
      <c r="A7" s="403" t="s">
        <v>215</v>
      </c>
      <c r="B7" s="404"/>
      <c r="C7" s="404"/>
      <c r="D7" s="405"/>
    </row>
    <row r="8" spans="1:6" ht="31.5" x14ac:dyDescent="0.25">
      <c r="A8" s="103">
        <v>1</v>
      </c>
      <c r="B8" s="55" t="s">
        <v>284</v>
      </c>
      <c r="C8" s="250">
        <v>1859</v>
      </c>
      <c r="D8" s="295">
        <v>54</v>
      </c>
      <c r="E8" s="303"/>
    </row>
    <row r="9" spans="1:6" ht="31.5" x14ac:dyDescent="0.25">
      <c r="A9" s="103">
        <v>2</v>
      </c>
      <c r="B9" s="55" t="s">
        <v>285</v>
      </c>
      <c r="C9" s="250">
        <v>5028</v>
      </c>
      <c r="D9" s="248">
        <v>0</v>
      </c>
    </row>
    <row r="10" spans="1:6" ht="39" customHeight="1" x14ac:dyDescent="0.25">
      <c r="A10" s="103">
        <v>3</v>
      </c>
      <c r="B10" s="55" t="s">
        <v>286</v>
      </c>
      <c r="C10" s="298">
        <v>6947</v>
      </c>
      <c r="D10" s="248">
        <v>968</v>
      </c>
      <c r="F10" s="304" t="s">
        <v>819</v>
      </c>
    </row>
    <row r="11" spans="1:6" ht="47.25" x14ac:dyDescent="0.25">
      <c r="A11" s="103">
        <v>4</v>
      </c>
      <c r="B11" s="55" t="s">
        <v>287</v>
      </c>
      <c r="C11" s="250">
        <v>0</v>
      </c>
      <c r="D11" s="248">
        <v>0</v>
      </c>
    </row>
    <row r="12" spans="1:6" ht="47.25" x14ac:dyDescent="0.25">
      <c r="A12" s="103">
        <v>5</v>
      </c>
      <c r="B12" s="55" t="s">
        <v>288</v>
      </c>
      <c r="C12" s="250">
        <v>3000</v>
      </c>
      <c r="D12" s="248">
        <v>440</v>
      </c>
    </row>
    <row r="13" spans="1:6" ht="31.5" x14ac:dyDescent="0.25">
      <c r="A13" s="105">
        <v>6</v>
      </c>
      <c r="B13" s="55" t="s">
        <v>289</v>
      </c>
      <c r="C13" s="248">
        <v>0</v>
      </c>
      <c r="D13" s="248">
        <v>0</v>
      </c>
    </row>
    <row r="14" spans="1:6" x14ac:dyDescent="0.25">
      <c r="A14" s="403" t="s">
        <v>216</v>
      </c>
      <c r="B14" s="404"/>
      <c r="C14" s="404"/>
      <c r="D14" s="405"/>
    </row>
    <row r="15" spans="1:6" x14ac:dyDescent="0.25">
      <c r="A15" s="103">
        <v>1</v>
      </c>
      <c r="B15" s="55" t="s">
        <v>290</v>
      </c>
      <c r="C15" s="104"/>
      <c r="D15" s="104"/>
    </row>
    <row r="16" spans="1:6" x14ac:dyDescent="0.25">
      <c r="A16" s="103">
        <v>2</v>
      </c>
      <c r="B16" s="55" t="s">
        <v>291</v>
      </c>
      <c r="C16" s="104"/>
      <c r="D16" s="104"/>
    </row>
    <row r="17" spans="1:4" x14ac:dyDescent="0.25">
      <c r="A17" s="103">
        <v>3</v>
      </c>
      <c r="B17" s="55" t="s">
        <v>292</v>
      </c>
      <c r="C17" s="104"/>
      <c r="D17" s="104"/>
    </row>
    <row r="18" spans="1:4" x14ac:dyDescent="0.25">
      <c r="A18" s="103">
        <v>4</v>
      </c>
      <c r="B18" s="55" t="s">
        <v>293</v>
      </c>
      <c r="C18" s="138">
        <v>153580</v>
      </c>
      <c r="D18" s="104"/>
    </row>
    <row r="19" spans="1:4" ht="47.25" x14ac:dyDescent="0.25">
      <c r="A19" s="103">
        <v>5</v>
      </c>
      <c r="B19" s="55" t="s">
        <v>294</v>
      </c>
      <c r="C19" s="104"/>
      <c r="D19" s="104"/>
    </row>
    <row r="20" spans="1:4" ht="31.5" x14ac:dyDescent="0.25">
      <c r="A20" s="106">
        <v>6</v>
      </c>
      <c r="B20" s="107" t="s">
        <v>295</v>
      </c>
      <c r="C20" s="138">
        <v>522710</v>
      </c>
      <c r="D20" s="296"/>
    </row>
    <row r="21" spans="1:4" x14ac:dyDescent="0.25">
      <c r="A21" s="403" t="s">
        <v>218</v>
      </c>
      <c r="B21" s="404"/>
      <c r="C21" s="404"/>
      <c r="D21" s="405"/>
    </row>
    <row r="22" spans="1:4" ht="31.5" x14ac:dyDescent="0.25">
      <c r="A22" s="103">
        <v>1</v>
      </c>
      <c r="B22" s="108" t="s">
        <v>296</v>
      </c>
      <c r="C22" s="138">
        <v>513</v>
      </c>
      <c r="D22" s="104"/>
    </row>
    <row r="23" spans="1:4" ht="47.25" x14ac:dyDescent="0.25">
      <c r="A23" s="103">
        <v>2</v>
      </c>
      <c r="B23" s="55" t="s">
        <v>297</v>
      </c>
      <c r="C23" s="138">
        <v>10</v>
      </c>
      <c r="D23" s="104"/>
    </row>
    <row r="24" spans="1:4" ht="47.25" x14ac:dyDescent="0.25">
      <c r="A24" s="103">
        <v>3</v>
      </c>
      <c r="B24" s="109" t="s">
        <v>298</v>
      </c>
      <c r="C24" s="138">
        <v>5157</v>
      </c>
      <c r="D24" s="104"/>
    </row>
    <row r="25" spans="1:4" x14ac:dyDescent="0.25">
      <c r="A25" s="403" t="s">
        <v>214</v>
      </c>
      <c r="B25" s="404"/>
      <c r="C25" s="404"/>
      <c r="D25" s="405"/>
    </row>
    <row r="26" spans="1:4" ht="47.25" x14ac:dyDescent="0.25">
      <c r="A26" s="103">
        <v>1</v>
      </c>
      <c r="B26" s="108" t="s">
        <v>299</v>
      </c>
      <c r="C26" s="104"/>
      <c r="D26" s="104"/>
    </row>
    <row r="27" spans="1:4" ht="31.5" x14ac:dyDescent="0.25">
      <c r="A27" s="103">
        <v>2</v>
      </c>
      <c r="B27" s="108" t="s">
        <v>300</v>
      </c>
      <c r="C27" s="104"/>
      <c r="D27" s="104"/>
    </row>
    <row r="28" spans="1:4" ht="47.25" x14ac:dyDescent="0.25">
      <c r="A28" s="103">
        <v>3</v>
      </c>
      <c r="B28" s="108" t="s">
        <v>301</v>
      </c>
      <c r="C28" s="104"/>
      <c r="D28" s="104"/>
    </row>
    <row r="29" spans="1:4" ht="126" x14ac:dyDescent="0.25">
      <c r="A29" s="103">
        <v>4</v>
      </c>
      <c r="B29" s="108" t="s">
        <v>302</v>
      </c>
      <c r="C29" s="104"/>
      <c r="D29" s="104"/>
    </row>
    <row r="30" spans="1:4" x14ac:dyDescent="0.25">
      <c r="A30" s="403" t="s">
        <v>217</v>
      </c>
      <c r="B30" s="404"/>
      <c r="C30" s="404"/>
      <c r="D30" s="405"/>
    </row>
    <row r="31" spans="1:4" x14ac:dyDescent="0.25">
      <c r="A31" s="103">
        <v>1</v>
      </c>
      <c r="B31" s="108" t="s">
        <v>303</v>
      </c>
      <c r="C31" s="104"/>
      <c r="D31" s="104"/>
    </row>
    <row r="32" spans="1:4" x14ac:dyDescent="0.25">
      <c r="A32" s="103">
        <v>2</v>
      </c>
      <c r="B32" s="108" t="s">
        <v>304</v>
      </c>
      <c r="C32" s="104"/>
      <c r="D32" s="104"/>
    </row>
    <row r="33" spans="1:4" x14ac:dyDescent="0.25">
      <c r="A33" s="103">
        <v>3</v>
      </c>
      <c r="B33" s="108" t="s">
        <v>305</v>
      </c>
      <c r="C33" s="104"/>
      <c r="D33" s="104"/>
    </row>
    <row r="34" spans="1:4" ht="31.5" x14ac:dyDescent="0.25">
      <c r="A34" s="103">
        <v>4</v>
      </c>
      <c r="B34" s="108" t="s">
        <v>306</v>
      </c>
      <c r="C34" s="104"/>
      <c r="D34" s="104"/>
    </row>
    <row r="35" spans="1:4" ht="31.5" x14ac:dyDescent="0.25">
      <c r="A35" s="103">
        <v>5</v>
      </c>
      <c r="B35" s="108" t="s">
        <v>307</v>
      </c>
      <c r="C35" s="104"/>
      <c r="D35" s="104"/>
    </row>
    <row r="36" spans="1:4" ht="47.25" x14ac:dyDescent="0.25">
      <c r="A36" s="103">
        <v>6</v>
      </c>
      <c r="B36" s="108" t="s">
        <v>308</v>
      </c>
      <c r="C36" s="104"/>
      <c r="D36" s="104"/>
    </row>
    <row r="37" spans="1:4" s="110" customFormat="1" x14ac:dyDescent="0.25">
      <c r="A37" s="406" t="s">
        <v>219</v>
      </c>
      <c r="B37" s="407"/>
      <c r="C37" s="111">
        <f>SUM(C8:C13,C15:C20,C22:C24,C26:C29,C31:C36)</f>
        <v>698804</v>
      </c>
      <c r="D37" s="111">
        <f>SUM(D8:D13,D15:D20,D22:D24,D26:D29,D31:D36)</f>
        <v>1462</v>
      </c>
    </row>
  </sheetData>
  <sheetProtection formatCells="0" formatColumns="0" formatRows="0" insertRows="0" sort="0" autoFilter="0"/>
  <mergeCells count="9">
    <mergeCell ref="A21:D21"/>
    <mergeCell ref="A25:D25"/>
    <mergeCell ref="A30:D30"/>
    <mergeCell ref="A37:B37"/>
    <mergeCell ref="A1:D1"/>
    <mergeCell ref="A2:D2"/>
    <mergeCell ref="A3:D3"/>
    <mergeCell ref="A7:D7"/>
    <mergeCell ref="A14:D14"/>
  </mergeCells>
  <dataValidations count="1">
    <dataValidation type="list" allowBlank="1" showInputMessage="1" showErrorMessage="1" sqref="A3:D3" xr:uid="{00000000-0002-0000-0600-000000000000}">
      <formula1>Период</formula1>
    </dataValidation>
  </dataValidations>
  <pageMargins left="0.39370078740157477" right="0.39370078740157477" top="0.59055118110236249" bottom="0.39370078740157477" header="0.31496062992125984" footer="0.31496062992125984"/>
  <pageSetup paperSize="9" scale="8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64"/>
  <sheetViews>
    <sheetView view="pageBreakPreview" topLeftCell="B1" zoomScale="85" zoomScaleNormal="85" zoomScaleSheetLayoutView="85" workbookViewId="0">
      <selection activeCell="D11" sqref="D11"/>
    </sheetView>
  </sheetViews>
  <sheetFormatPr defaultRowHeight="15" x14ac:dyDescent="0.25"/>
  <cols>
    <col min="1" max="1" width="9.5703125" style="112" customWidth="1"/>
    <col min="2" max="2" width="44.5703125" style="112" customWidth="1"/>
    <col min="3" max="3" width="49.42578125" style="112" customWidth="1"/>
    <col min="4" max="4" width="55.28515625" style="112" customWidth="1"/>
    <col min="5" max="7" width="44" style="112" customWidth="1"/>
    <col min="8" max="16384" width="9.140625" style="112"/>
  </cols>
  <sheetData>
    <row r="1" spans="1:7" ht="45" customHeight="1" x14ac:dyDescent="0.25">
      <c r="A1" s="423" t="s">
        <v>309</v>
      </c>
      <c r="B1" s="423"/>
      <c r="C1" s="423"/>
      <c r="D1" s="423"/>
    </row>
    <row r="2" spans="1:7" ht="55.5" customHeight="1" x14ac:dyDescent="0.25">
      <c r="A2" s="424" t="s">
        <v>310</v>
      </c>
      <c r="B2" s="425"/>
      <c r="C2" s="425"/>
      <c r="D2" s="426"/>
    </row>
    <row r="3" spans="1:7" ht="213.75" customHeight="1" x14ac:dyDescent="0.25">
      <c r="A3" s="323" t="s">
        <v>311</v>
      </c>
      <c r="B3" s="412" t="s">
        <v>312</v>
      </c>
      <c r="C3" s="114" t="s">
        <v>313</v>
      </c>
      <c r="D3" s="202" t="s">
        <v>736</v>
      </c>
      <c r="E3" s="124" t="s">
        <v>737</v>
      </c>
      <c r="F3" s="124" t="s">
        <v>738</v>
      </c>
      <c r="G3" s="198" t="s">
        <v>739</v>
      </c>
    </row>
    <row r="4" spans="1:7" ht="164.25" customHeight="1" x14ac:dyDescent="0.25">
      <c r="A4" s="324"/>
      <c r="B4" s="413"/>
      <c r="C4" s="114" t="s">
        <v>314</v>
      </c>
      <c r="D4" s="202" t="s">
        <v>740</v>
      </c>
      <c r="E4" s="124" t="s">
        <v>741</v>
      </c>
      <c r="F4" s="124" t="s">
        <v>742</v>
      </c>
      <c r="G4" s="198" t="s">
        <v>743</v>
      </c>
    </row>
    <row r="5" spans="1:7" ht="53.25" customHeight="1" x14ac:dyDescent="0.25">
      <c r="A5" s="325"/>
      <c r="B5" s="414"/>
      <c r="C5" s="114" t="s">
        <v>315</v>
      </c>
      <c r="D5" s="203" t="s">
        <v>744</v>
      </c>
      <c r="E5" s="204" t="s">
        <v>745</v>
      </c>
      <c r="F5" s="205" t="s">
        <v>746</v>
      </c>
      <c r="G5" s="206" t="s">
        <v>747</v>
      </c>
    </row>
    <row r="6" spans="1:7" ht="31.5" x14ac:dyDescent="0.25">
      <c r="A6" s="323" t="s">
        <v>316</v>
      </c>
      <c r="B6" s="116" t="s">
        <v>317</v>
      </c>
      <c r="C6" s="114"/>
      <c r="D6" s="114"/>
      <c r="E6" s="196"/>
      <c r="F6" s="196"/>
      <c r="G6" s="196"/>
    </row>
    <row r="7" spans="1:7" ht="31.5" x14ac:dyDescent="0.25">
      <c r="A7" s="324"/>
      <c r="B7" s="117" t="s">
        <v>318</v>
      </c>
      <c r="C7" s="114" t="s">
        <v>319</v>
      </c>
      <c r="D7" s="211">
        <f>236.37+E7+F7+G7</f>
        <v>779.37000000000012</v>
      </c>
      <c r="E7" s="209">
        <v>404.8</v>
      </c>
      <c r="F7" s="209">
        <v>138.19999999999999</v>
      </c>
      <c r="G7" s="209">
        <v>0</v>
      </c>
    </row>
    <row r="8" spans="1:7" ht="31.5" x14ac:dyDescent="0.25">
      <c r="A8" s="324"/>
      <c r="B8" s="117" t="s">
        <v>320</v>
      </c>
      <c r="C8" s="114" t="s">
        <v>319</v>
      </c>
      <c r="D8" s="211">
        <f>32.6+E8+F8+G8</f>
        <v>122.3</v>
      </c>
      <c r="E8" s="209">
        <v>16.2</v>
      </c>
      <c r="F8" s="209">
        <v>0</v>
      </c>
      <c r="G8" s="209">
        <v>73.5</v>
      </c>
    </row>
    <row r="9" spans="1:7" ht="63" x14ac:dyDescent="0.25">
      <c r="A9" s="324"/>
      <c r="B9" s="117"/>
      <c r="C9" s="114" t="s">
        <v>321</v>
      </c>
      <c r="D9" s="118">
        <f>D8*100/D7</f>
        <v>15.692161617716872</v>
      </c>
      <c r="E9" s="118"/>
      <c r="F9" s="118"/>
      <c r="G9" s="118"/>
    </row>
    <row r="10" spans="1:7" ht="31.5" x14ac:dyDescent="0.25">
      <c r="A10" s="324"/>
      <c r="B10" s="117" t="s">
        <v>322</v>
      </c>
      <c r="C10" s="114" t="s">
        <v>319</v>
      </c>
      <c r="D10" s="211">
        <f>0+E10+F10+G10</f>
        <v>138.19999999999999</v>
      </c>
      <c r="E10" s="209">
        <v>0</v>
      </c>
      <c r="F10" s="209">
        <v>138.19999999999999</v>
      </c>
      <c r="G10" s="209">
        <v>0</v>
      </c>
    </row>
    <row r="11" spans="1:7" ht="31.5" x14ac:dyDescent="0.25">
      <c r="A11" s="325"/>
      <c r="B11" s="117" t="s">
        <v>323</v>
      </c>
      <c r="C11" s="114" t="s">
        <v>319</v>
      </c>
      <c r="D11" s="211">
        <f>268.97+E11+F11+G11</f>
        <v>763.47</v>
      </c>
      <c r="E11" s="209">
        <v>421</v>
      </c>
      <c r="F11" s="209">
        <v>0</v>
      </c>
      <c r="G11" s="209">
        <v>73.5</v>
      </c>
    </row>
    <row r="12" spans="1:7" ht="31.5" x14ac:dyDescent="0.25">
      <c r="A12" s="323" t="s">
        <v>324</v>
      </c>
      <c r="B12" s="114" t="s">
        <v>325</v>
      </c>
      <c r="C12" s="114"/>
      <c r="D12" s="114"/>
      <c r="E12" s="210"/>
      <c r="F12" s="210"/>
      <c r="G12" s="210"/>
    </row>
    <row r="13" spans="1:7" ht="31.5" x14ac:dyDescent="0.25">
      <c r="A13" s="324"/>
      <c r="B13" s="117" t="s">
        <v>326</v>
      </c>
      <c r="C13" s="114" t="s">
        <v>136</v>
      </c>
      <c r="D13" s="212">
        <f>4+E13+F13+G13</f>
        <v>11</v>
      </c>
      <c r="E13" s="209">
        <v>6</v>
      </c>
      <c r="F13" s="209">
        <v>1</v>
      </c>
      <c r="G13" s="209">
        <v>0</v>
      </c>
    </row>
    <row r="14" spans="1:7" ht="31.5" x14ac:dyDescent="0.25">
      <c r="A14" s="324"/>
      <c r="B14" s="117" t="s">
        <v>320</v>
      </c>
      <c r="C14" s="114" t="s">
        <v>136</v>
      </c>
      <c r="D14" s="212">
        <f>1+E14+F14+G14</f>
        <v>3</v>
      </c>
      <c r="E14" s="209">
        <v>1</v>
      </c>
      <c r="F14" s="209">
        <v>0</v>
      </c>
      <c r="G14" s="209">
        <v>1</v>
      </c>
    </row>
    <row r="15" spans="1:7" ht="69" customHeight="1" x14ac:dyDescent="0.25">
      <c r="A15" s="324"/>
      <c r="B15" s="117"/>
      <c r="C15" s="114" t="s">
        <v>327</v>
      </c>
      <c r="D15" s="119">
        <f>D14*100/D13</f>
        <v>27.272727272727273</v>
      </c>
      <c r="E15" s="208"/>
      <c r="F15" s="208"/>
      <c r="G15" s="208"/>
    </row>
    <row r="16" spans="1:7" ht="31.5" x14ac:dyDescent="0.25">
      <c r="A16" s="324"/>
      <c r="B16" s="117" t="s">
        <v>322</v>
      </c>
      <c r="C16" s="114" t="s">
        <v>136</v>
      </c>
      <c r="D16" s="119">
        <f>0+E16+F16+G16</f>
        <v>1</v>
      </c>
      <c r="E16" s="119">
        <v>0</v>
      </c>
      <c r="F16" s="119">
        <v>1</v>
      </c>
      <c r="G16" s="119">
        <v>0</v>
      </c>
    </row>
    <row r="17" spans="1:7" ht="31.5" x14ac:dyDescent="0.25">
      <c r="A17" s="325"/>
      <c r="B17" s="117" t="s">
        <v>328</v>
      </c>
      <c r="C17" s="114" t="s">
        <v>136</v>
      </c>
      <c r="D17" s="119">
        <f>D13+D14-D16</f>
        <v>13</v>
      </c>
      <c r="E17" s="119"/>
      <c r="F17" s="119"/>
      <c r="G17" s="119"/>
    </row>
    <row r="18" spans="1:7" ht="47.25" x14ac:dyDescent="0.25">
      <c r="A18" s="323" t="s">
        <v>329</v>
      </c>
      <c r="B18" s="114" t="s">
        <v>330</v>
      </c>
      <c r="C18" s="114" t="s">
        <v>136</v>
      </c>
      <c r="D18" s="119">
        <f>0+E18+F18+G18</f>
        <v>0</v>
      </c>
      <c r="E18" s="119">
        <v>0</v>
      </c>
      <c r="F18" s="119">
        <v>0</v>
      </c>
      <c r="G18" s="119">
        <v>0</v>
      </c>
    </row>
    <row r="19" spans="1:7" ht="47.25" x14ac:dyDescent="0.25">
      <c r="A19" s="325"/>
      <c r="B19" s="117" t="s">
        <v>331</v>
      </c>
      <c r="C19" s="114" t="s">
        <v>136</v>
      </c>
      <c r="D19" s="119">
        <f t="shared" ref="D19:D21" si="0">0+E19+F19+G19</f>
        <v>0</v>
      </c>
      <c r="E19" s="119">
        <v>0</v>
      </c>
      <c r="F19" s="119">
        <v>0</v>
      </c>
      <c r="G19" s="119">
        <v>0</v>
      </c>
    </row>
    <row r="20" spans="1:7" ht="47.25" x14ac:dyDescent="0.25">
      <c r="A20" s="323" t="s">
        <v>332</v>
      </c>
      <c r="B20" s="114" t="s">
        <v>333</v>
      </c>
      <c r="C20" s="114" t="s">
        <v>136</v>
      </c>
      <c r="D20" s="119">
        <f t="shared" si="0"/>
        <v>0</v>
      </c>
      <c r="E20" s="119">
        <v>0</v>
      </c>
      <c r="F20" s="119">
        <v>0</v>
      </c>
      <c r="G20" s="119">
        <v>0</v>
      </c>
    </row>
    <row r="21" spans="1:7" ht="47.25" x14ac:dyDescent="0.25">
      <c r="A21" s="325"/>
      <c r="B21" s="117" t="s">
        <v>331</v>
      </c>
      <c r="C21" s="114" t="s">
        <v>136</v>
      </c>
      <c r="D21" s="119">
        <f t="shared" si="0"/>
        <v>0</v>
      </c>
      <c r="E21" s="119">
        <v>0</v>
      </c>
      <c r="F21" s="119">
        <v>0</v>
      </c>
      <c r="G21" s="119">
        <v>0</v>
      </c>
    </row>
    <row r="22" spans="1:7" ht="69.75" customHeight="1" x14ac:dyDescent="0.25">
      <c r="A22" s="323" t="s">
        <v>334</v>
      </c>
      <c r="B22" s="114" t="s">
        <v>335</v>
      </c>
      <c r="C22" s="114" t="s">
        <v>136</v>
      </c>
      <c r="D22" s="119">
        <f>D17+D18+D20</f>
        <v>13</v>
      </c>
      <c r="E22" s="119"/>
      <c r="F22" s="119"/>
      <c r="G22" s="119"/>
    </row>
    <row r="23" spans="1:7" ht="54" customHeight="1" x14ac:dyDescent="0.25">
      <c r="A23" s="325"/>
      <c r="B23" s="117" t="s">
        <v>331</v>
      </c>
      <c r="C23" s="114" t="s">
        <v>136</v>
      </c>
      <c r="D23" s="119">
        <f>5+E23+F23+G23</f>
        <v>13</v>
      </c>
      <c r="E23" s="119">
        <v>7</v>
      </c>
      <c r="F23" s="119">
        <v>0</v>
      </c>
      <c r="G23" s="119">
        <v>1</v>
      </c>
    </row>
    <row r="24" spans="1:7" ht="69.75" customHeight="1" x14ac:dyDescent="0.25">
      <c r="A24" s="31" t="s">
        <v>336</v>
      </c>
      <c r="B24" s="114" t="s">
        <v>337</v>
      </c>
      <c r="C24" s="114" t="s">
        <v>338</v>
      </c>
      <c r="D24" s="119">
        <f>D23/D22*100</f>
        <v>100</v>
      </c>
      <c r="E24" s="208"/>
      <c r="F24" s="208"/>
      <c r="G24" s="208"/>
    </row>
    <row r="25" spans="1:7" ht="89.25" customHeight="1" x14ac:dyDescent="0.25">
      <c r="A25" s="23" t="s">
        <v>339</v>
      </c>
      <c r="B25" s="113" t="s">
        <v>340</v>
      </c>
      <c r="C25" s="114" t="s">
        <v>341</v>
      </c>
      <c r="D25" s="213" t="s">
        <v>748</v>
      </c>
      <c r="E25" s="214" t="s">
        <v>748</v>
      </c>
      <c r="F25" s="215" t="s">
        <v>748</v>
      </c>
      <c r="G25" s="213" t="s">
        <v>748</v>
      </c>
    </row>
    <row r="26" spans="1:7" ht="31.5" x14ac:dyDescent="0.25">
      <c r="A26" s="321" t="s">
        <v>342</v>
      </c>
      <c r="B26" s="412" t="s">
        <v>343</v>
      </c>
      <c r="C26" s="114" t="s">
        <v>344</v>
      </c>
      <c r="D26" s="207" t="s">
        <v>749</v>
      </c>
      <c r="E26" s="197" t="s">
        <v>749</v>
      </c>
      <c r="F26" s="197" t="s">
        <v>749</v>
      </c>
      <c r="G26" s="197" t="s">
        <v>749</v>
      </c>
    </row>
    <row r="27" spans="1:7" ht="31.5" x14ac:dyDescent="0.25">
      <c r="A27" s="321"/>
      <c r="B27" s="413"/>
      <c r="C27" s="114" t="s">
        <v>345</v>
      </c>
      <c r="D27" s="207" t="s">
        <v>750</v>
      </c>
      <c r="E27" s="197" t="s">
        <v>750</v>
      </c>
      <c r="F27" s="197" t="s">
        <v>750</v>
      </c>
      <c r="G27" s="197" t="s">
        <v>750</v>
      </c>
    </row>
    <row r="28" spans="1:7" ht="43.5" customHeight="1" x14ac:dyDescent="0.25">
      <c r="A28" s="321"/>
      <c r="B28" s="414"/>
      <c r="C28" s="114" t="s">
        <v>346</v>
      </c>
      <c r="D28" s="207" t="s">
        <v>749</v>
      </c>
      <c r="E28" s="197" t="s">
        <v>749</v>
      </c>
      <c r="F28" s="197" t="s">
        <v>749</v>
      </c>
      <c r="G28" s="197" t="s">
        <v>749</v>
      </c>
    </row>
    <row r="29" spans="1:7" ht="330.75" customHeight="1" x14ac:dyDescent="0.25">
      <c r="A29" s="31" t="s">
        <v>347</v>
      </c>
      <c r="B29" s="115" t="s">
        <v>348</v>
      </c>
      <c r="C29" s="114" t="s">
        <v>349</v>
      </c>
      <c r="D29" s="216" t="s">
        <v>751</v>
      </c>
      <c r="E29" s="216" t="s">
        <v>751</v>
      </c>
      <c r="F29" s="216" t="s">
        <v>751</v>
      </c>
      <c r="G29" s="217" t="s">
        <v>751</v>
      </c>
    </row>
    <row r="30" spans="1:7" ht="33" customHeight="1" x14ac:dyDescent="0.25">
      <c r="A30" s="321" t="s">
        <v>350</v>
      </c>
      <c r="B30" s="412" t="s">
        <v>351</v>
      </c>
      <c r="C30" s="114" t="s">
        <v>352</v>
      </c>
      <c r="D30" s="207">
        <f>0+E30+F30+G30</f>
        <v>0</v>
      </c>
      <c r="E30" s="197">
        <v>0</v>
      </c>
      <c r="F30" s="197">
        <v>0</v>
      </c>
      <c r="G30" s="197">
        <v>0</v>
      </c>
    </row>
    <row r="31" spans="1:7" ht="35.25" customHeight="1" x14ac:dyDescent="0.25">
      <c r="A31" s="321"/>
      <c r="B31" s="413"/>
      <c r="C31" s="114" t="s">
        <v>353</v>
      </c>
      <c r="D31" s="207">
        <f>4+E31+F31+G31</f>
        <v>9</v>
      </c>
      <c r="E31" s="197">
        <v>4</v>
      </c>
      <c r="F31" s="197">
        <v>0</v>
      </c>
      <c r="G31" s="197">
        <v>1</v>
      </c>
    </row>
    <row r="32" spans="1:7" ht="39" customHeight="1" x14ac:dyDescent="0.25">
      <c r="A32" s="321"/>
      <c r="B32" s="413"/>
      <c r="C32" s="114" t="s">
        <v>354</v>
      </c>
      <c r="D32" s="207">
        <v>0</v>
      </c>
      <c r="E32" s="197">
        <v>0</v>
      </c>
      <c r="F32" s="197">
        <v>0</v>
      </c>
      <c r="G32" s="197">
        <v>0</v>
      </c>
    </row>
    <row r="33" spans="1:7" ht="54.75" customHeight="1" x14ac:dyDescent="0.25">
      <c r="A33" s="321"/>
      <c r="B33" s="414"/>
      <c r="C33" s="120" t="s">
        <v>355</v>
      </c>
      <c r="D33" s="121">
        <f>D30+D31+D32</f>
        <v>9</v>
      </c>
      <c r="E33" s="208"/>
      <c r="F33" s="208"/>
      <c r="G33" s="208"/>
    </row>
    <row r="34" spans="1:7" ht="18.75" customHeight="1" x14ac:dyDescent="0.25">
      <c r="A34" s="321" t="s">
        <v>356</v>
      </c>
      <c r="B34" s="422" t="s">
        <v>357</v>
      </c>
      <c r="C34" s="114" t="s">
        <v>352</v>
      </c>
      <c r="D34" s="211">
        <f>0+E34+F34+G34</f>
        <v>0</v>
      </c>
      <c r="E34" s="209">
        <v>0</v>
      </c>
      <c r="F34" s="209">
        <v>0</v>
      </c>
      <c r="G34" s="209">
        <v>0</v>
      </c>
    </row>
    <row r="35" spans="1:7" ht="15.75" x14ac:dyDescent="0.25">
      <c r="A35" s="321"/>
      <c r="B35" s="422"/>
      <c r="C35" s="114" t="s">
        <v>353</v>
      </c>
      <c r="D35" s="211">
        <f>5+E35+F35+G35</f>
        <v>13</v>
      </c>
      <c r="E35" s="209">
        <v>7</v>
      </c>
      <c r="F35" s="209">
        <v>0</v>
      </c>
      <c r="G35" s="209">
        <v>1</v>
      </c>
    </row>
    <row r="36" spans="1:7" ht="31.5" x14ac:dyDescent="0.25">
      <c r="A36" s="321"/>
      <c r="B36" s="422"/>
      <c r="C36" s="114" t="s">
        <v>354</v>
      </c>
      <c r="D36" s="211">
        <f>0+E36+F36+G36</f>
        <v>0</v>
      </c>
      <c r="E36" s="209">
        <v>0</v>
      </c>
      <c r="F36" s="209">
        <v>0</v>
      </c>
      <c r="G36" s="209">
        <v>0</v>
      </c>
    </row>
    <row r="37" spans="1:7" ht="31.5" x14ac:dyDescent="0.25">
      <c r="A37" s="321"/>
      <c r="B37" s="422"/>
      <c r="C37" s="120" t="s">
        <v>358</v>
      </c>
      <c r="D37" s="218">
        <f>D34+D35+D36</f>
        <v>13</v>
      </c>
      <c r="E37" s="210"/>
      <c r="F37" s="210"/>
      <c r="G37" s="210"/>
    </row>
    <row r="38" spans="1:7" ht="18.75" x14ac:dyDescent="0.25">
      <c r="A38" s="323" t="s">
        <v>359</v>
      </c>
      <c r="B38" s="412" t="s">
        <v>360</v>
      </c>
      <c r="C38" s="114" t="s">
        <v>361</v>
      </c>
      <c r="D38" s="211">
        <f>0+E38+F38+G38</f>
        <v>0</v>
      </c>
      <c r="E38" s="209">
        <v>0</v>
      </c>
      <c r="F38" s="209">
        <v>0</v>
      </c>
      <c r="G38" s="209">
        <v>0</v>
      </c>
    </row>
    <row r="39" spans="1:7" ht="18.75" x14ac:dyDescent="0.25">
      <c r="A39" s="324"/>
      <c r="B39" s="413"/>
      <c r="C39" s="114" t="s">
        <v>362</v>
      </c>
      <c r="D39" s="211">
        <f>268.97+E39+F39+G39</f>
        <v>763.47</v>
      </c>
      <c r="E39" s="209">
        <v>421</v>
      </c>
      <c r="F39" s="209">
        <v>0</v>
      </c>
      <c r="G39" s="209">
        <v>73.5</v>
      </c>
    </row>
    <row r="40" spans="1:7" ht="34.5" x14ac:dyDescent="0.25">
      <c r="A40" s="324"/>
      <c r="B40" s="413"/>
      <c r="C40" s="114" t="s">
        <v>363</v>
      </c>
      <c r="D40" s="211">
        <f>0+E40+F40+G40</f>
        <v>0</v>
      </c>
      <c r="E40" s="209">
        <v>0</v>
      </c>
      <c r="F40" s="209">
        <v>0</v>
      </c>
      <c r="G40" s="209">
        <v>0</v>
      </c>
    </row>
    <row r="41" spans="1:7" ht="53.25" customHeight="1" x14ac:dyDescent="0.25">
      <c r="A41" s="325"/>
      <c r="B41" s="414"/>
      <c r="C41" s="120" t="s">
        <v>364</v>
      </c>
      <c r="D41" s="121">
        <f>D38+D39+D40</f>
        <v>763.47</v>
      </c>
      <c r="E41" s="208"/>
      <c r="F41" s="208"/>
      <c r="G41" s="208"/>
    </row>
    <row r="42" spans="1:7" ht="33" customHeight="1" x14ac:dyDescent="0.25">
      <c r="A42" s="419" t="s">
        <v>365</v>
      </c>
      <c r="B42" s="420"/>
      <c r="C42" s="420"/>
      <c r="D42" s="421"/>
      <c r="E42" s="208"/>
      <c r="F42" s="208"/>
      <c r="G42" s="208"/>
    </row>
    <row r="43" spans="1:7" ht="36.75" customHeight="1" x14ac:dyDescent="0.25">
      <c r="A43" s="321" t="s">
        <v>366</v>
      </c>
      <c r="B43" s="412" t="s">
        <v>367</v>
      </c>
      <c r="C43" s="114" t="s">
        <v>368</v>
      </c>
      <c r="D43" s="212">
        <v>3</v>
      </c>
      <c r="E43" s="209">
        <v>0</v>
      </c>
      <c r="F43" s="209">
        <v>0</v>
      </c>
      <c r="G43" s="209">
        <v>0</v>
      </c>
    </row>
    <row r="44" spans="1:7" ht="42" customHeight="1" x14ac:dyDescent="0.25">
      <c r="A44" s="321"/>
      <c r="B44" s="414"/>
      <c r="C44" s="114" t="s">
        <v>369</v>
      </c>
      <c r="D44" s="212">
        <v>253.27</v>
      </c>
      <c r="E44" s="209">
        <v>0</v>
      </c>
      <c r="F44" s="209">
        <v>0</v>
      </c>
      <c r="G44" s="209">
        <v>0</v>
      </c>
    </row>
    <row r="45" spans="1:7" ht="57" customHeight="1" x14ac:dyDescent="0.25">
      <c r="A45" s="409" t="s">
        <v>370</v>
      </c>
      <c r="B45" s="410"/>
      <c r="C45" s="410"/>
      <c r="D45" s="411"/>
    </row>
    <row r="46" spans="1:7" ht="102" customHeight="1" x14ac:dyDescent="0.25">
      <c r="A46" s="317" t="s">
        <v>371</v>
      </c>
      <c r="B46" s="412" t="s">
        <v>372</v>
      </c>
      <c r="C46" s="122" t="s">
        <v>373</v>
      </c>
      <c r="D46" s="220" t="s">
        <v>152</v>
      </c>
      <c r="E46" s="209">
        <v>0</v>
      </c>
      <c r="F46" s="209">
        <v>0</v>
      </c>
      <c r="G46" s="209">
        <v>0</v>
      </c>
    </row>
    <row r="47" spans="1:7" ht="71.25" customHeight="1" x14ac:dyDescent="0.25">
      <c r="A47" s="318"/>
      <c r="B47" s="413"/>
      <c r="C47" s="122" t="s">
        <v>374</v>
      </c>
      <c r="D47" s="220" t="s">
        <v>152</v>
      </c>
      <c r="E47" s="209">
        <v>0</v>
      </c>
      <c r="F47" s="209">
        <v>0</v>
      </c>
      <c r="G47" s="209">
        <v>0</v>
      </c>
    </row>
    <row r="48" spans="1:7" ht="72" customHeight="1" x14ac:dyDescent="0.25">
      <c r="A48" s="327"/>
      <c r="B48" s="414"/>
      <c r="C48" s="116" t="s">
        <v>375</v>
      </c>
      <c r="D48" s="221">
        <v>253.27</v>
      </c>
      <c r="E48" s="209">
        <v>0</v>
      </c>
      <c r="F48" s="209">
        <v>0</v>
      </c>
      <c r="G48" s="209">
        <v>0</v>
      </c>
    </row>
    <row r="49" spans="1:5" ht="22.5" customHeight="1" x14ac:dyDescent="0.25">
      <c r="A49" s="415" t="s">
        <v>376</v>
      </c>
      <c r="B49" s="416"/>
      <c r="C49" s="416"/>
      <c r="D49" s="416"/>
    </row>
    <row r="50" spans="1:5" ht="110.25" x14ac:dyDescent="0.25">
      <c r="A50" s="417" t="s">
        <v>377</v>
      </c>
      <c r="B50" s="418" t="s">
        <v>378</v>
      </c>
      <c r="C50" s="124" t="s">
        <v>379</v>
      </c>
      <c r="D50" s="279" t="s">
        <v>805</v>
      </c>
      <c r="E50" s="263" t="s">
        <v>803</v>
      </c>
    </row>
    <row r="51" spans="1:5" ht="63" x14ac:dyDescent="0.25">
      <c r="A51" s="417"/>
      <c r="B51" s="418"/>
      <c r="C51" s="124" t="s">
        <v>380</v>
      </c>
      <c r="D51" s="280" t="s">
        <v>753</v>
      </c>
      <c r="E51" s="281" t="s">
        <v>804</v>
      </c>
    </row>
    <row r="52" spans="1:5" ht="42.75" customHeight="1" x14ac:dyDescent="0.25">
      <c r="A52" s="123" t="s">
        <v>381</v>
      </c>
      <c r="B52" s="124" t="s">
        <v>382</v>
      </c>
      <c r="C52" s="124" t="s">
        <v>383</v>
      </c>
      <c r="D52" s="282">
        <v>1</v>
      </c>
      <c r="E52" s="282">
        <v>1</v>
      </c>
    </row>
    <row r="53" spans="1:5" ht="38.25" customHeight="1" x14ac:dyDescent="0.25">
      <c r="A53" s="123" t="s">
        <v>384</v>
      </c>
      <c r="B53" s="125" t="s">
        <v>385</v>
      </c>
      <c r="C53" s="124" t="s">
        <v>136</v>
      </c>
      <c r="D53" s="283">
        <v>0</v>
      </c>
      <c r="E53" s="284"/>
    </row>
    <row r="54" spans="1:5" ht="22.5" customHeight="1" x14ac:dyDescent="0.25">
      <c r="A54" s="127"/>
      <c r="B54" s="128"/>
      <c r="C54" s="128"/>
      <c r="D54" s="129"/>
      <c r="E54" s="126"/>
    </row>
    <row r="55" spans="1:5" ht="15" customHeight="1" x14ac:dyDescent="0.25">
      <c r="A55" s="130" t="s">
        <v>386</v>
      </c>
    </row>
    <row r="56" spans="1:5" ht="35.25" customHeight="1" x14ac:dyDescent="0.25">
      <c r="B56" s="131"/>
      <c r="C56" s="131"/>
      <c r="D56" s="131"/>
    </row>
    <row r="57" spans="1:5" ht="24.75" customHeight="1" x14ac:dyDescent="0.25">
      <c r="B57" s="131"/>
      <c r="C57" s="131"/>
      <c r="D57" s="131"/>
    </row>
    <row r="58" spans="1:5" x14ac:dyDescent="0.25">
      <c r="B58" s="131"/>
      <c r="C58" s="131"/>
      <c r="D58" s="131"/>
    </row>
    <row r="59" spans="1:5" x14ac:dyDescent="0.25">
      <c r="B59" s="131"/>
      <c r="C59" s="131"/>
      <c r="D59" s="131"/>
    </row>
    <row r="60" spans="1:5" x14ac:dyDescent="0.25">
      <c r="B60" s="131"/>
      <c r="C60" s="131"/>
      <c r="D60" s="131"/>
    </row>
    <row r="61" spans="1:5" x14ac:dyDescent="0.25">
      <c r="B61" s="131"/>
      <c r="C61" s="131"/>
      <c r="D61" s="131"/>
    </row>
    <row r="62" spans="1:5" x14ac:dyDescent="0.25">
      <c r="B62" s="131"/>
      <c r="C62" s="131"/>
      <c r="D62" s="131"/>
    </row>
    <row r="63" spans="1:5" x14ac:dyDescent="0.25">
      <c r="B63" s="131"/>
      <c r="C63" s="131"/>
      <c r="D63" s="131"/>
    </row>
    <row r="64" spans="1:5" x14ac:dyDescent="0.25">
      <c r="B64" s="131"/>
      <c r="C64" s="131"/>
      <c r="D64" s="131"/>
    </row>
  </sheetData>
  <mergeCells count="26">
    <mergeCell ref="A1:D1"/>
    <mergeCell ref="A2:D2"/>
    <mergeCell ref="A3:A5"/>
    <mergeCell ref="B3:B5"/>
    <mergeCell ref="A6:A11"/>
    <mergeCell ref="A12:A17"/>
    <mergeCell ref="A18:A19"/>
    <mergeCell ref="A20:A21"/>
    <mergeCell ref="A22:A23"/>
    <mergeCell ref="A26:A28"/>
    <mergeCell ref="B26:B28"/>
    <mergeCell ref="A30:A33"/>
    <mergeCell ref="B30:B33"/>
    <mergeCell ref="A34:A37"/>
    <mergeCell ref="B34:B37"/>
    <mergeCell ref="A38:A41"/>
    <mergeCell ref="B38:B41"/>
    <mergeCell ref="A42:D42"/>
    <mergeCell ref="A43:A44"/>
    <mergeCell ref="B43:B44"/>
    <mergeCell ref="A45:D45"/>
    <mergeCell ref="A46:A48"/>
    <mergeCell ref="B46:B48"/>
    <mergeCell ref="A49:D49"/>
    <mergeCell ref="A50:A51"/>
    <mergeCell ref="B50:B51"/>
  </mergeCells>
  <hyperlinks>
    <hyperlink ref="E5" r:id="rId1" xr:uid="{95A3E850-26D8-4E2B-8FDF-70C146CBA743}"/>
    <hyperlink ref="D5" r:id="rId2" xr:uid="{1251627C-2925-4ABF-AD63-551C2B8AAF35}"/>
    <hyperlink ref="G5" r:id="rId3" xr:uid="{B5662179-FA88-4B95-BFDE-F0B6D358864B}"/>
    <hyperlink ref="F5" r:id="rId4" xr:uid="{27012D0D-F0A5-48DF-85C1-F69417BCCA36}"/>
    <hyperlink ref="E51" r:id="rId5" xr:uid="{00000000-0004-0000-0700-000001000000}"/>
  </hyperlinks>
  <pageMargins left="0.25" right="0.25" top="0.75" bottom="0.75" header="0.3" footer="0.3"/>
  <pageSetup paperSize="9" scale="30" fitToHeight="0" orientation="portrait"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78"/>
  <sheetViews>
    <sheetView view="pageBreakPreview" topLeftCell="A28" zoomScale="68" zoomScaleNormal="85" zoomScaleSheetLayoutView="68" workbookViewId="0">
      <selection activeCell="D4" sqref="D4"/>
    </sheetView>
  </sheetViews>
  <sheetFormatPr defaultRowHeight="15.75" x14ac:dyDescent="0.25"/>
  <cols>
    <col min="1" max="1" width="8" style="126" customWidth="1"/>
    <col min="2" max="2" width="44.5703125" style="126" customWidth="1"/>
    <col min="3" max="3" width="50.42578125" style="126" customWidth="1"/>
    <col min="4" max="4" width="52.7109375" style="126" customWidth="1"/>
    <col min="5" max="12" width="47.5703125" style="126" customWidth="1"/>
    <col min="13" max="16384" width="9.140625" style="126"/>
  </cols>
  <sheetData>
    <row r="1" spans="1:12" ht="58.5" customHeight="1" x14ac:dyDescent="0.25">
      <c r="A1" s="423" t="s">
        <v>387</v>
      </c>
      <c r="B1" s="423"/>
      <c r="C1" s="423"/>
      <c r="D1" s="423"/>
    </row>
    <row r="2" spans="1:12" ht="59.25" customHeight="1" x14ac:dyDescent="0.25">
      <c r="A2" s="424" t="s">
        <v>388</v>
      </c>
      <c r="B2" s="425"/>
      <c r="C2" s="425"/>
      <c r="D2" s="426"/>
    </row>
    <row r="3" spans="1:12" ht="315" x14ac:dyDescent="0.25">
      <c r="A3" s="429" t="s">
        <v>311</v>
      </c>
      <c r="B3" s="412" t="s">
        <v>389</v>
      </c>
      <c r="C3" s="114" t="s">
        <v>390</v>
      </c>
      <c r="D3" s="231" t="s">
        <v>754</v>
      </c>
      <c r="E3" s="230" t="s">
        <v>755</v>
      </c>
      <c r="F3" s="231" t="s">
        <v>756</v>
      </c>
      <c r="G3" s="230" t="s">
        <v>757</v>
      </c>
      <c r="H3" s="229" t="s">
        <v>758</v>
      </c>
      <c r="I3" s="229" t="s">
        <v>759</v>
      </c>
      <c r="J3" s="230" t="s">
        <v>760</v>
      </c>
      <c r="K3" s="230" t="s">
        <v>761</v>
      </c>
      <c r="L3" s="230" t="s">
        <v>762</v>
      </c>
    </row>
    <row r="4" spans="1:12" ht="294.75" customHeight="1" x14ac:dyDescent="0.25">
      <c r="A4" s="429"/>
      <c r="B4" s="413"/>
      <c r="C4" s="114" t="s">
        <v>391</v>
      </c>
      <c r="D4" s="231" t="s">
        <v>763</v>
      </c>
      <c r="E4" s="228" t="s">
        <v>764</v>
      </c>
      <c r="F4" s="228" t="s">
        <v>765</v>
      </c>
      <c r="G4" s="228" t="s">
        <v>766</v>
      </c>
      <c r="H4" s="228" t="s">
        <v>767</v>
      </c>
      <c r="I4" s="230" t="s">
        <v>768</v>
      </c>
      <c r="J4" s="228" t="s">
        <v>769</v>
      </c>
      <c r="K4" s="228" t="s">
        <v>770</v>
      </c>
      <c r="L4" s="228" t="s">
        <v>771</v>
      </c>
    </row>
    <row r="5" spans="1:12" ht="63" customHeight="1" x14ac:dyDescent="0.25">
      <c r="A5" s="429"/>
      <c r="B5" s="414"/>
      <c r="C5" s="114" t="s">
        <v>392</v>
      </c>
      <c r="D5" s="227" t="s">
        <v>744</v>
      </c>
      <c r="E5" s="226" t="s">
        <v>772</v>
      </c>
      <c r="F5" s="225" t="s">
        <v>773</v>
      </c>
      <c r="G5" s="225" t="s">
        <v>774</v>
      </c>
      <c r="H5" s="224" t="s">
        <v>775</v>
      </c>
      <c r="I5" s="223" t="s">
        <v>776</v>
      </c>
      <c r="J5" s="225" t="s">
        <v>777</v>
      </c>
      <c r="K5" s="225" t="s">
        <v>778</v>
      </c>
      <c r="L5" s="206" t="s">
        <v>747</v>
      </c>
    </row>
    <row r="6" spans="1:12" ht="46.5" customHeight="1" x14ac:dyDescent="0.25">
      <c r="A6" s="429" t="s">
        <v>316</v>
      </c>
      <c r="B6" s="114" t="s">
        <v>393</v>
      </c>
      <c r="C6" s="114"/>
      <c r="D6" s="114"/>
      <c r="E6" s="233"/>
      <c r="F6" s="233"/>
      <c r="G6" s="233"/>
      <c r="H6" s="233"/>
      <c r="I6" s="233"/>
      <c r="J6" s="233"/>
      <c r="K6" s="233"/>
      <c r="L6" s="233"/>
    </row>
    <row r="7" spans="1:12" ht="49.5" customHeight="1" x14ac:dyDescent="0.25">
      <c r="A7" s="429"/>
      <c r="B7" s="117" t="s">
        <v>394</v>
      </c>
      <c r="C7" s="114" t="s">
        <v>319</v>
      </c>
      <c r="D7" s="222">
        <f>1839.1+E7+F7+G7+H7+I7+J7+K7+L7</f>
        <v>4646.2</v>
      </c>
      <c r="E7" s="232">
        <v>1337.2</v>
      </c>
      <c r="F7" s="209">
        <v>329.5</v>
      </c>
      <c r="G7" s="209">
        <v>675.9</v>
      </c>
      <c r="H7" s="209">
        <v>0</v>
      </c>
      <c r="I7" s="209">
        <v>0</v>
      </c>
      <c r="J7" s="209">
        <v>464.5</v>
      </c>
      <c r="K7" s="209">
        <v>0</v>
      </c>
      <c r="L7" s="209">
        <v>0</v>
      </c>
    </row>
    <row r="8" spans="1:12" ht="41.25" customHeight="1" x14ac:dyDescent="0.25">
      <c r="A8" s="429"/>
      <c r="B8" s="117" t="s">
        <v>395</v>
      </c>
      <c r="C8" s="114" t="s">
        <v>319</v>
      </c>
      <c r="D8" s="222">
        <f>1064.6+E8+F8+G8+H8+I8+J8+K8+L8</f>
        <v>1234.3</v>
      </c>
      <c r="E8" s="232">
        <v>31.5</v>
      </c>
      <c r="F8" s="209">
        <v>138.19999999999999</v>
      </c>
      <c r="G8" s="209">
        <v>0</v>
      </c>
      <c r="H8" s="209">
        <v>0</v>
      </c>
      <c r="I8" s="209">
        <v>0</v>
      </c>
      <c r="J8" s="209">
        <v>0</v>
      </c>
      <c r="K8" s="209">
        <v>0</v>
      </c>
      <c r="L8" s="209">
        <v>0</v>
      </c>
    </row>
    <row r="9" spans="1:12" ht="84" customHeight="1" x14ac:dyDescent="0.25">
      <c r="A9" s="429"/>
      <c r="B9" s="117"/>
      <c r="C9" s="114" t="s">
        <v>396</v>
      </c>
      <c r="D9" s="119">
        <f>D8*100/D7</f>
        <v>26.565795704016185</v>
      </c>
      <c r="E9" s="119"/>
      <c r="F9" s="119"/>
      <c r="G9" s="119"/>
      <c r="H9" s="119"/>
      <c r="I9" s="119"/>
      <c r="J9" s="119"/>
      <c r="K9" s="119"/>
      <c r="L9" s="119"/>
    </row>
    <row r="10" spans="1:12" ht="41.25" customHeight="1" x14ac:dyDescent="0.25">
      <c r="A10" s="429"/>
      <c r="B10" s="117" t="s">
        <v>397</v>
      </c>
      <c r="C10" s="114" t="s">
        <v>319</v>
      </c>
      <c r="D10" s="212">
        <f>0+E10+F10+G10+H10+I10+J10+K10+L10</f>
        <v>438.33</v>
      </c>
      <c r="E10" s="119">
        <v>0</v>
      </c>
      <c r="F10" s="209">
        <v>329.5</v>
      </c>
      <c r="G10" s="209">
        <v>108.83</v>
      </c>
      <c r="H10" s="209">
        <v>0</v>
      </c>
      <c r="I10" s="209">
        <v>0</v>
      </c>
      <c r="J10" s="209">
        <v>0</v>
      </c>
      <c r="K10" s="209">
        <v>0</v>
      </c>
      <c r="L10" s="209">
        <v>0</v>
      </c>
    </row>
    <row r="11" spans="1:12" ht="40.5" customHeight="1" x14ac:dyDescent="0.25">
      <c r="A11" s="429"/>
      <c r="B11" s="117" t="s">
        <v>398</v>
      </c>
      <c r="C11" s="114" t="s">
        <v>319</v>
      </c>
      <c r="D11" s="222">
        <f>2903.7+E11+F11+G11+H11+I11+J11+K11+L11</f>
        <v>5442.1699999999992</v>
      </c>
      <c r="E11" s="232">
        <f>E7+E8</f>
        <v>1368.7</v>
      </c>
      <c r="F11" s="232">
        <f>F7+F8-F10</f>
        <v>138.19999999999999</v>
      </c>
      <c r="G11" s="232">
        <f t="shared" ref="G11:L11" si="0">G7+G8-G10</f>
        <v>567.06999999999994</v>
      </c>
      <c r="H11" s="232">
        <f t="shared" si="0"/>
        <v>0</v>
      </c>
      <c r="I11" s="232">
        <f t="shared" si="0"/>
        <v>0</v>
      </c>
      <c r="J11" s="232">
        <f t="shared" si="0"/>
        <v>464.5</v>
      </c>
      <c r="K11" s="232">
        <f t="shared" si="0"/>
        <v>0</v>
      </c>
      <c r="L11" s="232">
        <f t="shared" si="0"/>
        <v>0</v>
      </c>
    </row>
    <row r="12" spans="1:12" ht="50.25" customHeight="1" x14ac:dyDescent="0.25">
      <c r="A12" s="323" t="s">
        <v>324</v>
      </c>
      <c r="B12" s="114" t="s">
        <v>325</v>
      </c>
      <c r="C12" s="114"/>
      <c r="D12" s="114"/>
      <c r="F12" s="233"/>
      <c r="G12" s="233"/>
      <c r="H12" s="233"/>
      <c r="I12" s="233"/>
      <c r="J12" s="233"/>
      <c r="K12" s="233"/>
      <c r="L12" s="233"/>
    </row>
    <row r="13" spans="1:12" ht="36" customHeight="1" x14ac:dyDescent="0.25">
      <c r="A13" s="324"/>
      <c r="B13" s="117" t="s">
        <v>399</v>
      </c>
      <c r="C13" s="114" t="s">
        <v>136</v>
      </c>
      <c r="D13" s="212">
        <f>6+E13+F13+G13+H13+I13+J13+K13+L13</f>
        <v>22</v>
      </c>
      <c r="E13" s="212">
        <v>6</v>
      </c>
      <c r="F13" s="209">
        <v>1</v>
      </c>
      <c r="G13" s="209">
        <v>7</v>
      </c>
      <c r="H13" s="209">
        <v>0</v>
      </c>
      <c r="I13" s="209">
        <v>0</v>
      </c>
      <c r="J13" s="209">
        <v>2</v>
      </c>
      <c r="K13" s="209">
        <v>0</v>
      </c>
      <c r="L13" s="209">
        <v>0</v>
      </c>
    </row>
    <row r="14" spans="1:12" ht="38.25" customHeight="1" x14ac:dyDescent="0.25">
      <c r="A14" s="324"/>
      <c r="B14" s="117" t="s">
        <v>395</v>
      </c>
      <c r="C14" s="114" t="s">
        <v>136</v>
      </c>
      <c r="D14" s="212">
        <f>3+E14+F14+G14+H14+I14+J14+K14+L14</f>
        <v>5</v>
      </c>
      <c r="E14" s="212">
        <v>1</v>
      </c>
      <c r="F14" s="209">
        <v>1</v>
      </c>
      <c r="G14" s="209">
        <v>0</v>
      </c>
      <c r="H14" s="209">
        <v>0</v>
      </c>
      <c r="I14" s="209">
        <v>0</v>
      </c>
      <c r="J14" s="209">
        <v>0</v>
      </c>
      <c r="K14" s="209">
        <v>0</v>
      </c>
      <c r="L14" s="209">
        <v>0</v>
      </c>
    </row>
    <row r="15" spans="1:12" ht="72" customHeight="1" x14ac:dyDescent="0.25">
      <c r="A15" s="324"/>
      <c r="B15" s="117"/>
      <c r="C15" s="114" t="s">
        <v>400</v>
      </c>
      <c r="D15" s="119">
        <f>D14*100/D13</f>
        <v>22.727272727272727</v>
      </c>
      <c r="E15" s="212"/>
      <c r="F15" s="119"/>
      <c r="G15" s="119"/>
      <c r="H15" s="119"/>
      <c r="I15" s="119"/>
      <c r="J15" s="119"/>
      <c r="K15" s="119"/>
      <c r="L15" s="119"/>
    </row>
    <row r="16" spans="1:12" ht="36.75" customHeight="1" x14ac:dyDescent="0.25">
      <c r="A16" s="324"/>
      <c r="B16" s="117" t="s">
        <v>397</v>
      </c>
      <c r="C16" s="114" t="s">
        <v>136</v>
      </c>
      <c r="D16" s="119">
        <f>0+E16+F16+G16+H16+I16+J16+K16+L16</f>
        <v>1</v>
      </c>
      <c r="E16" s="212">
        <v>0</v>
      </c>
      <c r="F16" s="209">
        <v>1</v>
      </c>
      <c r="G16" s="209">
        <v>0</v>
      </c>
      <c r="H16" s="209">
        <v>0</v>
      </c>
      <c r="I16" s="209">
        <v>0</v>
      </c>
      <c r="J16" s="209">
        <v>0</v>
      </c>
      <c r="K16" s="209">
        <v>0</v>
      </c>
      <c r="L16" s="209">
        <v>0</v>
      </c>
    </row>
    <row r="17" spans="1:12" ht="38.25" customHeight="1" x14ac:dyDescent="0.25">
      <c r="A17" s="325"/>
      <c r="B17" s="117" t="s">
        <v>401</v>
      </c>
      <c r="C17" s="114" t="s">
        <v>136</v>
      </c>
      <c r="D17" s="119">
        <f>D13+D14-D16</f>
        <v>26</v>
      </c>
      <c r="E17" s="212">
        <f>E13+E14-E16</f>
        <v>7</v>
      </c>
      <c r="F17" s="119">
        <f t="shared" ref="F17:L17" si="1">F13+F14-F16</f>
        <v>1</v>
      </c>
      <c r="G17" s="119">
        <f t="shared" si="1"/>
        <v>7</v>
      </c>
      <c r="H17" s="119">
        <f t="shared" si="1"/>
        <v>0</v>
      </c>
      <c r="I17" s="119">
        <f t="shared" si="1"/>
        <v>0</v>
      </c>
      <c r="J17" s="119">
        <f t="shared" si="1"/>
        <v>2</v>
      </c>
      <c r="K17" s="119">
        <f t="shared" si="1"/>
        <v>0</v>
      </c>
      <c r="L17" s="119">
        <f t="shared" si="1"/>
        <v>0</v>
      </c>
    </row>
    <row r="18" spans="1:12" ht="52.5" customHeight="1" x14ac:dyDescent="0.25">
      <c r="A18" s="323" t="s">
        <v>329</v>
      </c>
      <c r="B18" s="255" t="s">
        <v>402</v>
      </c>
      <c r="C18" s="114" t="s">
        <v>136</v>
      </c>
      <c r="D18" s="212">
        <v>5</v>
      </c>
      <c r="E18" s="119">
        <v>0</v>
      </c>
      <c r="F18" s="209">
        <v>0</v>
      </c>
      <c r="G18" s="209">
        <v>0</v>
      </c>
      <c r="H18" s="209">
        <v>0</v>
      </c>
      <c r="I18" s="212">
        <v>0</v>
      </c>
      <c r="J18" s="209">
        <v>0</v>
      </c>
      <c r="K18" s="209">
        <v>0</v>
      </c>
      <c r="L18" s="209">
        <v>0</v>
      </c>
    </row>
    <row r="19" spans="1:12" ht="65.25" customHeight="1" x14ac:dyDescent="0.25">
      <c r="A19" s="325"/>
      <c r="B19" s="117" t="s">
        <v>403</v>
      </c>
      <c r="C19" s="114" t="s">
        <v>136</v>
      </c>
      <c r="D19" s="212"/>
      <c r="E19" s="119">
        <v>0</v>
      </c>
      <c r="F19" s="209">
        <v>0</v>
      </c>
      <c r="G19" s="209">
        <v>0</v>
      </c>
      <c r="H19" s="209">
        <v>0</v>
      </c>
      <c r="I19" s="212">
        <v>0</v>
      </c>
      <c r="J19" s="209">
        <v>0</v>
      </c>
      <c r="K19" s="209">
        <v>0</v>
      </c>
      <c r="L19" s="209">
        <v>0</v>
      </c>
    </row>
    <row r="20" spans="1:12" ht="64.5" customHeight="1" x14ac:dyDescent="0.25">
      <c r="A20" s="323" t="s">
        <v>332</v>
      </c>
      <c r="B20" s="114" t="s">
        <v>404</v>
      </c>
      <c r="C20" s="114" t="s">
        <v>136</v>
      </c>
      <c r="D20" s="212">
        <f>47+E20+F20+G20+H20+I20+J20+K20+L20</f>
        <v>97</v>
      </c>
      <c r="E20" s="119">
        <v>1</v>
      </c>
      <c r="F20" s="209">
        <v>46</v>
      </c>
      <c r="G20" s="209">
        <v>0</v>
      </c>
      <c r="H20" s="209">
        <v>0</v>
      </c>
      <c r="I20" s="212">
        <v>0</v>
      </c>
      <c r="J20" s="209">
        <v>3</v>
      </c>
      <c r="K20" s="209">
        <v>0</v>
      </c>
      <c r="L20" s="209">
        <v>0</v>
      </c>
    </row>
    <row r="21" spans="1:12" ht="70.5" customHeight="1" x14ac:dyDescent="0.25">
      <c r="A21" s="325"/>
      <c r="B21" s="117" t="s">
        <v>403</v>
      </c>
      <c r="C21" s="114" t="s">
        <v>136</v>
      </c>
      <c r="D21" s="212">
        <f>15+E21+F21+G21+H21+I21+J21+K21+L21</f>
        <v>15</v>
      </c>
      <c r="E21" s="119">
        <v>0</v>
      </c>
      <c r="F21" s="209">
        <v>0</v>
      </c>
      <c r="G21" s="209">
        <v>0</v>
      </c>
      <c r="H21" s="209">
        <v>0</v>
      </c>
      <c r="I21" s="212">
        <f t="shared" ref="I21" si="2">I17+I18-I20</f>
        <v>0</v>
      </c>
      <c r="J21" s="209">
        <v>0</v>
      </c>
      <c r="K21" s="209">
        <v>0</v>
      </c>
      <c r="L21" s="209">
        <v>0</v>
      </c>
    </row>
    <row r="22" spans="1:12" ht="68.25" customHeight="1" x14ac:dyDescent="0.25">
      <c r="A22" s="323" t="s">
        <v>334</v>
      </c>
      <c r="B22" s="114" t="s">
        <v>405</v>
      </c>
      <c r="C22" s="114" t="s">
        <v>136</v>
      </c>
      <c r="D22" s="119">
        <f>D17+D18+D20</f>
        <v>128</v>
      </c>
      <c r="E22" s="233"/>
      <c r="F22" s="233"/>
      <c r="G22" s="233"/>
      <c r="H22" s="233"/>
      <c r="I22" s="233"/>
      <c r="J22" s="233"/>
      <c r="K22" s="233"/>
      <c r="L22" s="233"/>
    </row>
    <row r="23" spans="1:12" ht="67.5" customHeight="1" x14ac:dyDescent="0.25">
      <c r="A23" s="325"/>
      <c r="B23" s="117" t="s">
        <v>403</v>
      </c>
      <c r="C23" s="114" t="s">
        <v>136</v>
      </c>
      <c r="D23" s="212">
        <v>18</v>
      </c>
      <c r="E23" s="119">
        <v>0</v>
      </c>
      <c r="F23" s="209">
        <v>0</v>
      </c>
      <c r="G23" s="209">
        <v>0</v>
      </c>
      <c r="H23" s="209">
        <v>0</v>
      </c>
      <c r="I23" s="209">
        <v>0</v>
      </c>
      <c r="J23" s="209">
        <v>0</v>
      </c>
      <c r="K23" s="209">
        <v>0</v>
      </c>
      <c r="L23" s="209">
        <v>0</v>
      </c>
    </row>
    <row r="24" spans="1:12" ht="70.5" customHeight="1" x14ac:dyDescent="0.25">
      <c r="A24" s="31" t="s">
        <v>336</v>
      </c>
      <c r="B24" s="114" t="s">
        <v>406</v>
      </c>
      <c r="C24" s="114" t="s">
        <v>338</v>
      </c>
      <c r="D24" s="119">
        <f>D23/D22*100</f>
        <v>14.0625</v>
      </c>
      <c r="E24" s="233"/>
      <c r="F24" s="233"/>
      <c r="G24" s="233"/>
      <c r="H24" s="233"/>
      <c r="I24" s="233"/>
      <c r="J24" s="233"/>
      <c r="K24" s="233"/>
      <c r="L24" s="233"/>
    </row>
    <row r="25" spans="1:12" ht="110.25" x14ac:dyDescent="0.25">
      <c r="A25" s="34" t="s">
        <v>339</v>
      </c>
      <c r="B25" s="132" t="s">
        <v>407</v>
      </c>
      <c r="C25" s="132" t="s">
        <v>408</v>
      </c>
      <c r="D25" s="234" t="s">
        <v>779</v>
      </c>
      <c r="E25" s="231" t="s">
        <v>780</v>
      </c>
      <c r="F25" s="231" t="s">
        <v>781</v>
      </c>
      <c r="G25" s="231" t="s">
        <v>782</v>
      </c>
      <c r="H25" s="231" t="s">
        <v>783</v>
      </c>
      <c r="I25" s="231" t="s">
        <v>784</v>
      </c>
      <c r="J25" s="231" t="s">
        <v>785</v>
      </c>
      <c r="K25" s="231" t="s">
        <v>786</v>
      </c>
      <c r="L25" s="231" t="s">
        <v>787</v>
      </c>
    </row>
    <row r="26" spans="1:12" ht="51" customHeight="1" x14ac:dyDescent="0.25">
      <c r="A26" s="317" t="s">
        <v>342</v>
      </c>
      <c r="B26" s="412" t="s">
        <v>409</v>
      </c>
      <c r="C26" s="114" t="s">
        <v>344</v>
      </c>
      <c r="D26" s="211" t="s">
        <v>750</v>
      </c>
      <c r="E26" s="118" t="s">
        <v>750</v>
      </c>
      <c r="F26" s="118" t="s">
        <v>750</v>
      </c>
      <c r="G26" s="118" t="s">
        <v>750</v>
      </c>
      <c r="H26" s="118" t="s">
        <v>750</v>
      </c>
      <c r="I26" s="118" t="s">
        <v>750</v>
      </c>
      <c r="J26" s="118" t="s">
        <v>750</v>
      </c>
      <c r="K26" s="118" t="s">
        <v>750</v>
      </c>
      <c r="L26" s="118" t="s">
        <v>750</v>
      </c>
    </row>
    <row r="27" spans="1:12" ht="42" customHeight="1" x14ac:dyDescent="0.25">
      <c r="A27" s="318"/>
      <c r="B27" s="413"/>
      <c r="C27" s="114" t="s">
        <v>410</v>
      </c>
      <c r="D27" s="211" t="s">
        <v>749</v>
      </c>
      <c r="E27" s="118" t="s">
        <v>749</v>
      </c>
      <c r="F27" s="118" t="s">
        <v>749</v>
      </c>
      <c r="G27" s="118" t="s">
        <v>749</v>
      </c>
      <c r="H27" s="118" t="s">
        <v>749</v>
      </c>
      <c r="I27" s="118" t="s">
        <v>749</v>
      </c>
      <c r="J27" s="118" t="s">
        <v>749</v>
      </c>
      <c r="K27" s="118" t="s">
        <v>749</v>
      </c>
      <c r="L27" s="118" t="s">
        <v>749</v>
      </c>
    </row>
    <row r="28" spans="1:12" ht="60" customHeight="1" x14ac:dyDescent="0.25">
      <c r="A28" s="318"/>
      <c r="B28" s="414"/>
      <c r="C28" s="114" t="s">
        <v>411</v>
      </c>
      <c r="D28" s="285">
        <v>0.1</v>
      </c>
      <c r="E28" s="286">
        <v>0.1</v>
      </c>
      <c r="F28" s="286">
        <v>0.1</v>
      </c>
      <c r="G28" s="286">
        <v>0.1</v>
      </c>
      <c r="H28" s="286">
        <v>0.1</v>
      </c>
      <c r="I28" s="286">
        <v>0.1</v>
      </c>
      <c r="J28" s="286">
        <v>0.1</v>
      </c>
      <c r="K28" s="286">
        <v>0.1</v>
      </c>
      <c r="L28" s="286">
        <v>0.1</v>
      </c>
    </row>
    <row r="29" spans="1:12" ht="362.25" x14ac:dyDescent="0.25">
      <c r="A29" s="133" t="s">
        <v>347</v>
      </c>
      <c r="B29" s="134" t="s">
        <v>412</v>
      </c>
      <c r="C29" s="114" t="s">
        <v>413</v>
      </c>
      <c r="D29" s="235" t="s">
        <v>788</v>
      </c>
      <c r="E29" s="235" t="s">
        <v>788</v>
      </c>
      <c r="F29" s="235" t="s">
        <v>788</v>
      </c>
      <c r="G29" s="235" t="s">
        <v>788</v>
      </c>
      <c r="H29" s="235" t="s">
        <v>788</v>
      </c>
      <c r="I29" s="235" t="s">
        <v>788</v>
      </c>
      <c r="J29" s="235" t="s">
        <v>788</v>
      </c>
      <c r="K29" s="235" t="s">
        <v>788</v>
      </c>
      <c r="L29" s="253" t="s">
        <v>788</v>
      </c>
    </row>
    <row r="30" spans="1:12" ht="30.75" customHeight="1" x14ac:dyDescent="0.25">
      <c r="A30" s="317" t="s">
        <v>350</v>
      </c>
      <c r="B30" s="412" t="s">
        <v>414</v>
      </c>
      <c r="C30" s="114" t="s">
        <v>352</v>
      </c>
      <c r="D30" s="211">
        <v>0</v>
      </c>
      <c r="E30" s="118">
        <v>0</v>
      </c>
      <c r="F30" s="118">
        <v>0</v>
      </c>
      <c r="G30" s="118">
        <v>0</v>
      </c>
      <c r="H30" s="118">
        <v>0</v>
      </c>
      <c r="I30" s="118">
        <v>0</v>
      </c>
      <c r="J30" s="118">
        <v>0</v>
      </c>
      <c r="K30" s="118">
        <v>0</v>
      </c>
      <c r="L30" s="118">
        <v>0</v>
      </c>
    </row>
    <row r="31" spans="1:12" ht="34.5" customHeight="1" x14ac:dyDescent="0.25">
      <c r="A31" s="318"/>
      <c r="B31" s="413"/>
      <c r="C31" s="117" t="s">
        <v>415</v>
      </c>
      <c r="D31" s="211">
        <v>0</v>
      </c>
      <c r="E31" s="118">
        <v>0</v>
      </c>
      <c r="F31" s="118">
        <v>0</v>
      </c>
      <c r="G31" s="118">
        <v>0</v>
      </c>
      <c r="H31" s="118">
        <v>0</v>
      </c>
      <c r="I31" s="118">
        <v>0</v>
      </c>
      <c r="J31" s="118">
        <v>0</v>
      </c>
      <c r="K31" s="118">
        <v>0</v>
      </c>
      <c r="L31" s="118">
        <v>0</v>
      </c>
    </row>
    <row r="32" spans="1:12" ht="23.25" customHeight="1" x14ac:dyDescent="0.25">
      <c r="A32" s="318"/>
      <c r="B32" s="413"/>
      <c r="C32" s="114" t="s">
        <v>353</v>
      </c>
      <c r="D32" s="211">
        <v>0</v>
      </c>
      <c r="E32" s="118">
        <v>0</v>
      </c>
      <c r="F32" s="118">
        <v>0</v>
      </c>
      <c r="G32" s="118">
        <v>0</v>
      </c>
      <c r="H32" s="118">
        <v>0</v>
      </c>
      <c r="I32" s="118">
        <v>0</v>
      </c>
      <c r="J32" s="118">
        <v>0</v>
      </c>
      <c r="K32" s="118">
        <v>0</v>
      </c>
      <c r="L32" s="118">
        <v>0</v>
      </c>
    </row>
    <row r="33" spans="1:12" ht="39" customHeight="1" x14ac:dyDescent="0.25">
      <c r="A33" s="318"/>
      <c r="B33" s="413"/>
      <c r="C33" s="117" t="s">
        <v>415</v>
      </c>
      <c r="D33" s="211">
        <v>0</v>
      </c>
      <c r="E33" s="118">
        <v>0</v>
      </c>
      <c r="F33" s="118">
        <v>0</v>
      </c>
      <c r="G33" s="118">
        <v>0</v>
      </c>
      <c r="H33" s="118">
        <v>0</v>
      </c>
      <c r="I33" s="118">
        <v>0</v>
      </c>
      <c r="J33" s="118">
        <v>0</v>
      </c>
      <c r="K33" s="118">
        <v>0</v>
      </c>
      <c r="L33" s="118">
        <v>0</v>
      </c>
    </row>
    <row r="34" spans="1:12" ht="42" customHeight="1" x14ac:dyDescent="0.25">
      <c r="A34" s="318"/>
      <c r="B34" s="413"/>
      <c r="C34" s="114" t="s">
        <v>354</v>
      </c>
      <c r="D34" s="211">
        <v>1</v>
      </c>
      <c r="E34" s="118">
        <v>0</v>
      </c>
      <c r="F34" s="118">
        <v>0</v>
      </c>
      <c r="G34" s="118">
        <v>0</v>
      </c>
      <c r="H34" s="118">
        <v>0</v>
      </c>
      <c r="I34" s="118">
        <v>0</v>
      </c>
      <c r="J34" s="118">
        <v>0</v>
      </c>
      <c r="K34" s="118">
        <v>0</v>
      </c>
      <c r="L34" s="118">
        <v>0</v>
      </c>
    </row>
    <row r="35" spans="1:12" ht="42" customHeight="1" x14ac:dyDescent="0.25">
      <c r="A35" s="318"/>
      <c r="B35" s="413"/>
      <c r="C35" s="117" t="s">
        <v>415</v>
      </c>
      <c r="D35" s="211">
        <v>1</v>
      </c>
      <c r="E35" s="118">
        <v>0</v>
      </c>
      <c r="F35" s="118">
        <v>0</v>
      </c>
      <c r="G35" s="118">
        <v>0</v>
      </c>
      <c r="H35" s="118">
        <v>0</v>
      </c>
      <c r="I35" s="118">
        <v>0</v>
      </c>
      <c r="J35" s="118">
        <v>0</v>
      </c>
      <c r="K35" s="118">
        <v>0</v>
      </c>
      <c r="L35" s="118">
        <v>0</v>
      </c>
    </row>
    <row r="36" spans="1:12" ht="54" customHeight="1" x14ac:dyDescent="0.25">
      <c r="A36" s="318"/>
      <c r="B36" s="413"/>
      <c r="C36" s="114" t="s">
        <v>416</v>
      </c>
      <c r="D36" s="211">
        <f t="shared" ref="D36" si="3">D30+D32+D34</f>
        <v>1</v>
      </c>
      <c r="E36" s="118">
        <v>0</v>
      </c>
      <c r="F36" s="118">
        <v>0</v>
      </c>
      <c r="G36" s="118">
        <v>0</v>
      </c>
      <c r="H36" s="118">
        <v>0</v>
      </c>
      <c r="I36" s="118">
        <v>0</v>
      </c>
      <c r="J36" s="118">
        <v>0</v>
      </c>
      <c r="K36" s="118">
        <v>0</v>
      </c>
      <c r="L36" s="118">
        <v>0</v>
      </c>
    </row>
    <row r="37" spans="1:12" ht="42.75" customHeight="1" x14ac:dyDescent="0.25">
      <c r="A37" s="327"/>
      <c r="B37" s="414"/>
      <c r="C37" s="117" t="s">
        <v>417</v>
      </c>
      <c r="D37" s="211">
        <v>1</v>
      </c>
      <c r="E37" s="118">
        <v>0</v>
      </c>
      <c r="F37" s="118">
        <v>0</v>
      </c>
      <c r="G37" s="118">
        <v>0</v>
      </c>
      <c r="H37" s="118">
        <v>0</v>
      </c>
      <c r="I37" s="118">
        <v>0</v>
      </c>
      <c r="J37" s="118">
        <v>0</v>
      </c>
      <c r="K37" s="118">
        <v>0</v>
      </c>
      <c r="L37" s="118">
        <v>0</v>
      </c>
    </row>
    <row r="38" spans="1:12" ht="30.75" customHeight="1" x14ac:dyDescent="0.25">
      <c r="A38" s="317" t="s">
        <v>356</v>
      </c>
      <c r="B38" s="412" t="s">
        <v>418</v>
      </c>
      <c r="C38" s="114" t="s">
        <v>352</v>
      </c>
      <c r="D38" s="211">
        <v>0</v>
      </c>
      <c r="E38" s="118">
        <v>0</v>
      </c>
      <c r="F38" s="118">
        <v>0</v>
      </c>
      <c r="G38" s="118">
        <v>0</v>
      </c>
      <c r="H38" s="118">
        <v>0</v>
      </c>
      <c r="I38" s="118">
        <v>0</v>
      </c>
      <c r="J38" s="118">
        <v>0</v>
      </c>
      <c r="K38" s="118">
        <v>0</v>
      </c>
      <c r="L38" s="118">
        <v>0</v>
      </c>
    </row>
    <row r="39" spans="1:12" ht="36.75" customHeight="1" x14ac:dyDescent="0.25">
      <c r="A39" s="318"/>
      <c r="B39" s="413"/>
      <c r="C39" s="117" t="s">
        <v>419</v>
      </c>
      <c r="D39" s="211">
        <v>0</v>
      </c>
      <c r="E39" s="118">
        <v>0</v>
      </c>
      <c r="F39" s="118">
        <v>0</v>
      </c>
      <c r="G39" s="118">
        <v>0</v>
      </c>
      <c r="H39" s="118">
        <v>0</v>
      </c>
      <c r="I39" s="118">
        <v>0</v>
      </c>
      <c r="J39" s="118">
        <v>0</v>
      </c>
      <c r="K39" s="118">
        <v>0</v>
      </c>
      <c r="L39" s="118">
        <v>0</v>
      </c>
    </row>
    <row r="40" spans="1:12" ht="33.75" customHeight="1" x14ac:dyDescent="0.25">
      <c r="A40" s="318"/>
      <c r="B40" s="413"/>
      <c r="C40" s="114" t="s">
        <v>353</v>
      </c>
      <c r="D40" s="211">
        <v>0</v>
      </c>
      <c r="E40" s="118">
        <v>0</v>
      </c>
      <c r="F40" s="118">
        <v>0</v>
      </c>
      <c r="G40" s="118">
        <v>0</v>
      </c>
      <c r="H40" s="118">
        <v>0</v>
      </c>
      <c r="I40" s="118">
        <v>0</v>
      </c>
      <c r="J40" s="118">
        <v>0</v>
      </c>
      <c r="K40" s="118">
        <v>0</v>
      </c>
      <c r="L40" s="118">
        <v>0</v>
      </c>
    </row>
    <row r="41" spans="1:12" ht="37.5" customHeight="1" x14ac:dyDescent="0.25">
      <c r="A41" s="318"/>
      <c r="B41" s="413"/>
      <c r="C41" s="117" t="s">
        <v>419</v>
      </c>
      <c r="D41" s="211">
        <v>0</v>
      </c>
      <c r="E41" s="118">
        <v>0</v>
      </c>
      <c r="F41" s="118">
        <v>0</v>
      </c>
      <c r="G41" s="118">
        <v>0</v>
      </c>
      <c r="H41" s="118">
        <v>0</v>
      </c>
      <c r="I41" s="118">
        <v>0</v>
      </c>
      <c r="J41" s="118">
        <v>0</v>
      </c>
      <c r="K41" s="118">
        <v>0</v>
      </c>
      <c r="L41" s="118">
        <v>0</v>
      </c>
    </row>
    <row r="42" spans="1:12" ht="36" customHeight="1" x14ac:dyDescent="0.25">
      <c r="A42" s="318"/>
      <c r="B42" s="413"/>
      <c r="C42" s="114" t="s">
        <v>354</v>
      </c>
      <c r="D42" s="211">
        <v>3</v>
      </c>
      <c r="E42" s="118">
        <v>0</v>
      </c>
      <c r="F42" s="118">
        <v>0</v>
      </c>
      <c r="G42" s="118">
        <v>0</v>
      </c>
      <c r="H42" s="118">
        <v>0</v>
      </c>
      <c r="I42" s="118">
        <v>0</v>
      </c>
      <c r="J42" s="118">
        <v>0</v>
      </c>
      <c r="K42" s="118">
        <v>0</v>
      </c>
      <c r="L42" s="118">
        <v>0</v>
      </c>
    </row>
    <row r="43" spans="1:12" ht="39" customHeight="1" x14ac:dyDescent="0.25">
      <c r="A43" s="318"/>
      <c r="B43" s="413"/>
      <c r="C43" s="117" t="s">
        <v>419</v>
      </c>
      <c r="D43" s="211">
        <v>3</v>
      </c>
      <c r="E43" s="118">
        <v>0</v>
      </c>
      <c r="F43" s="118">
        <v>0</v>
      </c>
      <c r="G43" s="118">
        <v>0</v>
      </c>
      <c r="H43" s="118">
        <v>0</v>
      </c>
      <c r="I43" s="118">
        <v>0</v>
      </c>
      <c r="J43" s="118">
        <v>0</v>
      </c>
      <c r="K43" s="118">
        <v>0</v>
      </c>
      <c r="L43" s="118">
        <v>0</v>
      </c>
    </row>
    <row r="44" spans="1:12" ht="39" customHeight="1" x14ac:dyDescent="0.25">
      <c r="A44" s="318"/>
      <c r="B44" s="413"/>
      <c r="C44" s="114" t="s">
        <v>420</v>
      </c>
      <c r="D44" s="211">
        <f>D43+D39+D41</f>
        <v>3</v>
      </c>
      <c r="E44" s="118">
        <v>0</v>
      </c>
      <c r="F44" s="118">
        <v>0</v>
      </c>
      <c r="G44" s="118">
        <v>0</v>
      </c>
      <c r="H44" s="118">
        <v>0</v>
      </c>
      <c r="I44" s="118">
        <v>0</v>
      </c>
      <c r="J44" s="118">
        <v>0</v>
      </c>
      <c r="K44" s="118">
        <v>0</v>
      </c>
      <c r="L44" s="118">
        <v>0</v>
      </c>
    </row>
    <row r="45" spans="1:12" ht="39" customHeight="1" x14ac:dyDescent="0.25">
      <c r="A45" s="327"/>
      <c r="B45" s="414"/>
      <c r="C45" s="117" t="s">
        <v>419</v>
      </c>
      <c r="D45" s="211">
        <v>3</v>
      </c>
      <c r="E45" s="118">
        <v>0</v>
      </c>
      <c r="F45" s="118">
        <v>0</v>
      </c>
      <c r="G45" s="118">
        <v>0</v>
      </c>
      <c r="H45" s="118">
        <v>0</v>
      </c>
      <c r="I45" s="118">
        <v>0</v>
      </c>
      <c r="J45" s="118">
        <v>0</v>
      </c>
      <c r="K45" s="118">
        <v>0</v>
      </c>
      <c r="L45" s="118">
        <v>0</v>
      </c>
    </row>
    <row r="46" spans="1:12" ht="37.5" customHeight="1" x14ac:dyDescent="0.25">
      <c r="A46" s="429" t="s">
        <v>359</v>
      </c>
      <c r="B46" s="422" t="s">
        <v>421</v>
      </c>
      <c r="C46" s="114" t="s">
        <v>361</v>
      </c>
      <c r="D46" s="211">
        <v>0</v>
      </c>
      <c r="E46" s="118">
        <v>0</v>
      </c>
      <c r="F46" s="118">
        <v>0</v>
      </c>
      <c r="G46" s="118">
        <v>0</v>
      </c>
      <c r="H46" s="118">
        <v>0</v>
      </c>
      <c r="I46" s="118">
        <v>0</v>
      </c>
      <c r="J46" s="118">
        <v>0</v>
      </c>
      <c r="K46" s="118">
        <v>0</v>
      </c>
      <c r="L46" s="118">
        <v>0</v>
      </c>
    </row>
    <row r="47" spans="1:12" ht="37.5" customHeight="1" x14ac:dyDescent="0.25">
      <c r="A47" s="429"/>
      <c r="B47" s="422"/>
      <c r="C47" s="117" t="s">
        <v>422</v>
      </c>
      <c r="D47" s="211">
        <v>0</v>
      </c>
      <c r="E47" s="118">
        <v>0</v>
      </c>
      <c r="F47" s="118">
        <v>0</v>
      </c>
      <c r="G47" s="118">
        <v>0</v>
      </c>
      <c r="H47" s="118">
        <v>0</v>
      </c>
      <c r="I47" s="118">
        <v>0</v>
      </c>
      <c r="J47" s="118">
        <v>0</v>
      </c>
      <c r="K47" s="118">
        <v>0</v>
      </c>
      <c r="L47" s="118">
        <v>0</v>
      </c>
    </row>
    <row r="48" spans="1:12" ht="39.75" customHeight="1" x14ac:dyDescent="0.25">
      <c r="A48" s="429"/>
      <c r="B48" s="422"/>
      <c r="C48" s="114" t="s">
        <v>423</v>
      </c>
      <c r="D48" s="211">
        <v>0</v>
      </c>
      <c r="E48" s="118">
        <v>0</v>
      </c>
      <c r="F48" s="118">
        <v>0</v>
      </c>
      <c r="G48" s="118">
        <v>0</v>
      </c>
      <c r="H48" s="118">
        <v>0</v>
      </c>
      <c r="I48" s="118">
        <v>0</v>
      </c>
      <c r="J48" s="118">
        <v>0</v>
      </c>
      <c r="K48" s="118">
        <v>0</v>
      </c>
      <c r="L48" s="118">
        <v>0</v>
      </c>
    </row>
    <row r="49" spans="1:12" ht="39.75" customHeight="1" x14ac:dyDescent="0.25">
      <c r="A49" s="429"/>
      <c r="B49" s="422"/>
      <c r="C49" s="117" t="s">
        <v>422</v>
      </c>
      <c r="D49" s="236">
        <v>0</v>
      </c>
      <c r="E49" s="118">
        <v>0</v>
      </c>
      <c r="F49" s="118">
        <v>0</v>
      </c>
      <c r="G49" s="118">
        <v>0</v>
      </c>
      <c r="H49" s="118">
        <v>0</v>
      </c>
      <c r="I49" s="118">
        <v>0</v>
      </c>
      <c r="J49" s="118">
        <v>0</v>
      </c>
      <c r="K49" s="118">
        <v>0</v>
      </c>
      <c r="L49" s="118">
        <v>0</v>
      </c>
    </row>
    <row r="50" spans="1:12" ht="42.75" customHeight="1" x14ac:dyDescent="0.25">
      <c r="A50" s="429"/>
      <c r="B50" s="422"/>
      <c r="C50" s="113" t="s">
        <v>363</v>
      </c>
      <c r="D50" s="237">
        <v>2200.6999999999998</v>
      </c>
      <c r="E50" s="118">
        <v>0</v>
      </c>
      <c r="F50" s="118">
        <v>0</v>
      </c>
      <c r="G50" s="118">
        <v>0</v>
      </c>
      <c r="H50" s="118">
        <v>0</v>
      </c>
      <c r="I50" s="118">
        <v>0</v>
      </c>
      <c r="J50" s="118">
        <v>0</v>
      </c>
      <c r="K50" s="118">
        <v>0</v>
      </c>
      <c r="L50" s="118">
        <v>0</v>
      </c>
    </row>
    <row r="51" spans="1:12" ht="42.75" customHeight="1" x14ac:dyDescent="0.25">
      <c r="A51" s="429"/>
      <c r="B51" s="422"/>
      <c r="C51" s="117" t="s">
        <v>422</v>
      </c>
      <c r="D51" s="237">
        <v>2200.6999999999998</v>
      </c>
      <c r="E51" s="118">
        <v>0</v>
      </c>
      <c r="F51" s="118">
        <v>0</v>
      </c>
      <c r="G51" s="118">
        <v>0</v>
      </c>
      <c r="H51" s="118">
        <v>0</v>
      </c>
      <c r="I51" s="118">
        <v>0</v>
      </c>
      <c r="J51" s="118">
        <v>0</v>
      </c>
      <c r="K51" s="118">
        <v>0</v>
      </c>
      <c r="L51" s="118">
        <v>0</v>
      </c>
    </row>
    <row r="52" spans="1:12" ht="53.25" customHeight="1" x14ac:dyDescent="0.25">
      <c r="A52" s="429"/>
      <c r="B52" s="422"/>
      <c r="C52" s="114" t="s">
        <v>424</v>
      </c>
      <c r="D52" s="135">
        <f>D51+D47+D49</f>
        <v>2200.6999999999998</v>
      </c>
      <c r="E52" s="118">
        <v>0</v>
      </c>
      <c r="F52" s="118">
        <v>0</v>
      </c>
      <c r="G52" s="118">
        <v>0</v>
      </c>
      <c r="H52" s="118">
        <v>0</v>
      </c>
      <c r="I52" s="118">
        <v>0</v>
      </c>
      <c r="J52" s="118">
        <v>0</v>
      </c>
      <c r="K52" s="118">
        <v>0</v>
      </c>
      <c r="L52" s="118">
        <v>0</v>
      </c>
    </row>
    <row r="53" spans="1:12" ht="52.5" customHeight="1" x14ac:dyDescent="0.25">
      <c r="A53" s="429"/>
      <c r="B53" s="422"/>
      <c r="C53" s="117" t="s">
        <v>422</v>
      </c>
      <c r="D53" s="135">
        <f>D46+D48+D50</f>
        <v>2200.6999999999998</v>
      </c>
      <c r="E53" s="118">
        <v>0</v>
      </c>
      <c r="F53" s="118">
        <v>0</v>
      </c>
      <c r="G53" s="118">
        <v>0</v>
      </c>
      <c r="H53" s="118">
        <v>0</v>
      </c>
      <c r="I53" s="118">
        <v>0</v>
      </c>
      <c r="J53" s="118">
        <v>0</v>
      </c>
      <c r="K53" s="118">
        <v>0</v>
      </c>
      <c r="L53" s="118">
        <v>0</v>
      </c>
    </row>
    <row r="54" spans="1:12" ht="38.25" customHeight="1" x14ac:dyDescent="0.25">
      <c r="A54" s="419" t="s">
        <v>425</v>
      </c>
      <c r="B54" s="420"/>
      <c r="C54" s="420"/>
      <c r="D54" s="421"/>
    </row>
    <row r="55" spans="1:12" ht="15" customHeight="1" x14ac:dyDescent="0.25">
      <c r="A55" s="321" t="s">
        <v>366</v>
      </c>
      <c r="B55" s="412" t="s">
        <v>426</v>
      </c>
      <c r="C55" s="114" t="s">
        <v>368</v>
      </c>
      <c r="D55" s="212">
        <v>0</v>
      </c>
      <c r="E55" s="119">
        <v>0</v>
      </c>
      <c r="F55" s="119">
        <v>0</v>
      </c>
      <c r="G55" s="119">
        <v>0</v>
      </c>
      <c r="H55" s="119">
        <v>0</v>
      </c>
      <c r="I55" s="119">
        <v>0</v>
      </c>
      <c r="J55" s="119">
        <v>0</v>
      </c>
      <c r="K55" s="119">
        <v>0</v>
      </c>
      <c r="L55" s="119">
        <v>0</v>
      </c>
    </row>
    <row r="56" spans="1:12" ht="81.75" customHeight="1" x14ac:dyDescent="0.25">
      <c r="A56" s="321"/>
      <c r="B56" s="414"/>
      <c r="C56" s="114" t="s">
        <v>369</v>
      </c>
      <c r="D56" s="212">
        <v>0</v>
      </c>
      <c r="E56" s="119">
        <v>0</v>
      </c>
      <c r="F56" s="119">
        <v>0</v>
      </c>
      <c r="G56" s="119">
        <v>0</v>
      </c>
      <c r="H56" s="119">
        <v>0</v>
      </c>
      <c r="I56" s="119">
        <v>0</v>
      </c>
      <c r="J56" s="119">
        <v>0</v>
      </c>
      <c r="K56" s="119">
        <v>0</v>
      </c>
      <c r="L56" s="119">
        <v>0</v>
      </c>
    </row>
    <row r="57" spans="1:12" ht="51" customHeight="1" x14ac:dyDescent="0.25">
      <c r="A57" s="427" t="s">
        <v>427</v>
      </c>
      <c r="B57" s="427"/>
      <c r="C57" s="427"/>
      <c r="D57" s="427"/>
    </row>
    <row r="58" spans="1:12" ht="104.25" customHeight="1" x14ac:dyDescent="0.25">
      <c r="A58" s="317" t="s">
        <v>371</v>
      </c>
      <c r="B58" s="412" t="s">
        <v>428</v>
      </c>
      <c r="C58" s="122" t="s">
        <v>429</v>
      </c>
      <c r="D58" s="219" t="s">
        <v>789</v>
      </c>
      <c r="E58" s="199" t="s">
        <v>789</v>
      </c>
      <c r="F58" s="199" t="s">
        <v>789</v>
      </c>
      <c r="G58" s="199" t="s">
        <v>789</v>
      </c>
      <c r="H58" s="199" t="s">
        <v>789</v>
      </c>
      <c r="I58" s="199" t="s">
        <v>789</v>
      </c>
      <c r="J58" s="199" t="s">
        <v>789</v>
      </c>
      <c r="K58" s="199" t="s">
        <v>789</v>
      </c>
      <c r="L58" s="199" t="s">
        <v>789</v>
      </c>
    </row>
    <row r="59" spans="1:12" ht="41.25" customHeight="1" x14ac:dyDescent="0.25">
      <c r="A59" s="318"/>
      <c r="B59" s="413"/>
      <c r="C59" s="117" t="s">
        <v>430</v>
      </c>
      <c r="D59" s="219" t="s">
        <v>789</v>
      </c>
      <c r="E59" s="199" t="s">
        <v>789</v>
      </c>
      <c r="F59" s="199" t="s">
        <v>789</v>
      </c>
      <c r="G59" s="199" t="s">
        <v>789</v>
      </c>
      <c r="H59" s="199" t="s">
        <v>789</v>
      </c>
      <c r="I59" s="199" t="s">
        <v>789</v>
      </c>
      <c r="J59" s="199" t="s">
        <v>789</v>
      </c>
      <c r="K59" s="199" t="s">
        <v>789</v>
      </c>
      <c r="L59" s="199" t="s">
        <v>789</v>
      </c>
    </row>
    <row r="60" spans="1:12" ht="73.5" customHeight="1" x14ac:dyDescent="0.25">
      <c r="A60" s="318"/>
      <c r="B60" s="413"/>
      <c r="C60" s="122" t="s">
        <v>431</v>
      </c>
      <c r="D60" s="219" t="s">
        <v>789</v>
      </c>
      <c r="E60" s="199" t="s">
        <v>789</v>
      </c>
      <c r="F60" s="199" t="s">
        <v>789</v>
      </c>
      <c r="G60" s="199" t="s">
        <v>789</v>
      </c>
      <c r="H60" s="199" t="s">
        <v>789</v>
      </c>
      <c r="I60" s="199" t="s">
        <v>789</v>
      </c>
      <c r="J60" s="199" t="s">
        <v>789</v>
      </c>
      <c r="K60" s="199" t="s">
        <v>789</v>
      </c>
      <c r="L60" s="199" t="s">
        <v>789</v>
      </c>
    </row>
    <row r="61" spans="1:12" ht="44.25" customHeight="1" x14ac:dyDescent="0.25">
      <c r="A61" s="318"/>
      <c r="B61" s="413"/>
      <c r="C61" s="117" t="s">
        <v>432</v>
      </c>
      <c r="D61" s="219" t="s">
        <v>789</v>
      </c>
      <c r="E61" s="199" t="s">
        <v>789</v>
      </c>
      <c r="F61" s="199" t="s">
        <v>789</v>
      </c>
      <c r="G61" s="199" t="s">
        <v>789</v>
      </c>
      <c r="H61" s="199" t="s">
        <v>789</v>
      </c>
      <c r="I61" s="199" t="s">
        <v>789</v>
      </c>
      <c r="J61" s="199" t="s">
        <v>789</v>
      </c>
      <c r="K61" s="199" t="s">
        <v>789</v>
      </c>
      <c r="L61" s="199" t="s">
        <v>789</v>
      </c>
    </row>
    <row r="62" spans="1:12" ht="87" customHeight="1" x14ac:dyDescent="0.25">
      <c r="A62" s="318"/>
      <c r="B62" s="413"/>
      <c r="C62" s="116" t="s">
        <v>433</v>
      </c>
      <c r="D62" s="219" t="s">
        <v>789</v>
      </c>
      <c r="E62" s="199" t="s">
        <v>789</v>
      </c>
      <c r="F62" s="199" t="s">
        <v>789</v>
      </c>
      <c r="G62" s="199" t="s">
        <v>789</v>
      </c>
      <c r="H62" s="199" t="s">
        <v>789</v>
      </c>
      <c r="I62" s="199" t="s">
        <v>789</v>
      </c>
      <c r="J62" s="199" t="s">
        <v>789</v>
      </c>
      <c r="K62" s="199" t="s">
        <v>789</v>
      </c>
      <c r="L62" s="199" t="s">
        <v>789</v>
      </c>
    </row>
    <row r="63" spans="1:12" ht="39.75" customHeight="1" x14ac:dyDescent="0.25">
      <c r="A63" s="327"/>
      <c r="B63" s="414"/>
      <c r="C63" s="117" t="s">
        <v>422</v>
      </c>
      <c r="D63" s="221">
        <v>0</v>
      </c>
      <c r="E63" s="199" t="s">
        <v>789</v>
      </c>
      <c r="F63" s="199" t="s">
        <v>789</v>
      </c>
      <c r="G63" s="199" t="s">
        <v>789</v>
      </c>
      <c r="H63" s="199" t="s">
        <v>789</v>
      </c>
      <c r="I63" s="199" t="s">
        <v>789</v>
      </c>
      <c r="J63" s="199" t="s">
        <v>789</v>
      </c>
      <c r="K63" s="199" t="s">
        <v>789</v>
      </c>
      <c r="L63" s="199" t="s">
        <v>789</v>
      </c>
    </row>
    <row r="64" spans="1:12" x14ac:dyDescent="0.25">
      <c r="A64" s="428" t="s">
        <v>434</v>
      </c>
      <c r="B64" s="428"/>
      <c r="C64" s="428"/>
      <c r="D64" s="428"/>
    </row>
    <row r="65" spans="1:4" ht="66.75" customHeight="1" x14ac:dyDescent="0.25">
      <c r="A65" s="417" t="s">
        <v>377</v>
      </c>
      <c r="B65" s="418" t="s">
        <v>435</v>
      </c>
      <c r="C65" s="124" t="s">
        <v>379</v>
      </c>
      <c r="D65" s="280" t="s">
        <v>752</v>
      </c>
    </row>
    <row r="66" spans="1:4" ht="66.75" customHeight="1" x14ac:dyDescent="0.25">
      <c r="A66" s="417"/>
      <c r="B66" s="418"/>
      <c r="C66" s="124" t="s">
        <v>380</v>
      </c>
      <c r="D66" s="287" t="s">
        <v>753</v>
      </c>
    </row>
    <row r="67" spans="1:4" ht="47.25" x14ac:dyDescent="0.25">
      <c r="A67" s="123" t="s">
        <v>381</v>
      </c>
      <c r="B67" s="124" t="s">
        <v>436</v>
      </c>
      <c r="C67" s="124" t="s">
        <v>383</v>
      </c>
      <c r="D67" s="288">
        <v>1</v>
      </c>
    </row>
    <row r="68" spans="1:4" ht="63" x14ac:dyDescent="0.25">
      <c r="A68" s="123" t="s">
        <v>384</v>
      </c>
      <c r="B68" s="124" t="s">
        <v>437</v>
      </c>
      <c r="C68" s="124" t="s">
        <v>136</v>
      </c>
      <c r="D68" s="289">
        <v>0</v>
      </c>
    </row>
    <row r="70" spans="1:4" x14ac:dyDescent="0.25">
      <c r="A70" s="126" t="s">
        <v>386</v>
      </c>
      <c r="B70" s="129"/>
      <c r="C70" s="129"/>
      <c r="D70" s="129"/>
    </row>
    <row r="71" spans="1:4" x14ac:dyDescent="0.25">
      <c r="B71" s="129"/>
      <c r="C71" s="129"/>
      <c r="D71" s="129"/>
    </row>
    <row r="72" spans="1:4" x14ac:dyDescent="0.25">
      <c r="B72" s="129"/>
      <c r="C72" s="129"/>
      <c r="D72" s="129"/>
    </row>
    <row r="73" spans="1:4" x14ac:dyDescent="0.25">
      <c r="B73" s="129"/>
      <c r="C73" s="129"/>
      <c r="D73" s="129"/>
    </row>
    <row r="74" spans="1:4" x14ac:dyDescent="0.25">
      <c r="B74" s="129"/>
      <c r="C74" s="129"/>
      <c r="D74" s="129"/>
    </row>
    <row r="75" spans="1:4" x14ac:dyDescent="0.25">
      <c r="B75" s="129"/>
      <c r="C75" s="129"/>
      <c r="D75" s="129"/>
    </row>
    <row r="76" spans="1:4" x14ac:dyDescent="0.25">
      <c r="B76" s="129"/>
      <c r="C76" s="129"/>
      <c r="D76" s="129"/>
    </row>
    <row r="77" spans="1:4" x14ac:dyDescent="0.25">
      <c r="B77" s="129"/>
      <c r="C77" s="129"/>
      <c r="D77" s="129"/>
    </row>
    <row r="78" spans="1:4" x14ac:dyDescent="0.25">
      <c r="B78" s="129"/>
      <c r="C78" s="129"/>
      <c r="D78" s="129"/>
    </row>
  </sheetData>
  <mergeCells count="26">
    <mergeCell ref="A1:D1"/>
    <mergeCell ref="A2:D2"/>
    <mergeCell ref="A3:A5"/>
    <mergeCell ref="B3:B5"/>
    <mergeCell ref="A6:A11"/>
    <mergeCell ref="A12:A17"/>
    <mergeCell ref="A18:A19"/>
    <mergeCell ref="A20:A21"/>
    <mergeCell ref="A22:A23"/>
    <mergeCell ref="A26:A28"/>
    <mergeCell ref="B26:B28"/>
    <mergeCell ref="A30:A37"/>
    <mergeCell ref="B30:B37"/>
    <mergeCell ref="A38:A45"/>
    <mergeCell ref="B38:B45"/>
    <mergeCell ref="A46:A53"/>
    <mergeCell ref="B46:B53"/>
    <mergeCell ref="A54:D54"/>
    <mergeCell ref="A55:A56"/>
    <mergeCell ref="B55:B56"/>
    <mergeCell ref="A57:D57"/>
    <mergeCell ref="A58:A63"/>
    <mergeCell ref="B58:B63"/>
    <mergeCell ref="A64:D64"/>
    <mergeCell ref="A65:A66"/>
    <mergeCell ref="B65:B66"/>
  </mergeCells>
  <hyperlinks>
    <hyperlink ref="H5" r:id="rId1" xr:uid="{16C602F1-69DA-44F9-800D-EB6AD92E9D06}"/>
    <hyperlink ref="I5" r:id="rId2" xr:uid="{90CC92DF-D4F7-40A5-9D80-7D7246E131BA}"/>
    <hyperlink ref="K5" r:id="rId3" xr:uid="{9BB46D40-7D89-4E3F-A016-426DDC754164}"/>
    <hyperlink ref="E5" r:id="rId4" xr:uid="{F89B5248-51FF-4324-9B74-95DE8A33DFC5}"/>
    <hyperlink ref="F5" r:id="rId5" xr:uid="{0644B32A-E223-4D25-B8D6-68F735AF8F6E}"/>
    <hyperlink ref="J5" r:id="rId6" xr:uid="{A3C14D1A-4BF6-4476-BC51-F709BD558674}"/>
    <hyperlink ref="D5" r:id="rId7" xr:uid="{A0ADA608-1DD9-4241-8CC0-6F0EAA504A92}"/>
    <hyperlink ref="L5" r:id="rId8" xr:uid="{F40A6A7C-97BC-4B60-87AC-22B0C713BB9F}"/>
  </hyperlinks>
  <pageMargins left="0.70866141732283472" right="0.59055118110236238" top="0.74803149606299213" bottom="0.74803149606299213" header="0.31496062992125984" footer="0.31496062992125984"/>
  <pageSetup paperSize="9" scale="13" fitToHeight="0"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24</vt:i4>
      </vt:variant>
    </vt:vector>
  </HeadingPairs>
  <TitlesOfParts>
    <vt:vector size="40" baseType="lpstr">
      <vt:lpstr>Титул</vt:lpstr>
      <vt:lpstr>Раздел I</vt:lpstr>
      <vt:lpstr>II Целевые показатели</vt:lpstr>
      <vt:lpstr>III Количество поставщиков</vt:lpstr>
      <vt:lpstr>IV Механизмы передачи</vt:lpstr>
      <vt:lpstr>V Перечень услуг</vt:lpstr>
      <vt:lpstr>VI Факты получения</vt:lpstr>
      <vt:lpstr>VII Имущественная под-ка СОНКО</vt:lpstr>
      <vt:lpstr>VIII Имущественная поддержка СП</vt:lpstr>
      <vt:lpstr>IX Образовательная под-ка</vt:lpstr>
      <vt:lpstr>X НОК</vt:lpstr>
      <vt:lpstr>XI Поддержка СП рег. проекты</vt:lpstr>
      <vt:lpstr>XII Поддержка СП иные напр.</vt:lpstr>
      <vt:lpstr>Контакты</vt:lpstr>
      <vt:lpstr>Комментарии</vt:lpstr>
      <vt:lpstr>Список</vt:lpstr>
      <vt:lpstr>'II Целевые показатели'!Print_Titles</vt:lpstr>
      <vt:lpstr>'III Количество поставщиков'!Print_Titles</vt:lpstr>
      <vt:lpstr>'IV Механизмы передачи'!Print_Titles</vt:lpstr>
      <vt:lpstr>'V Перечень услуг'!Print_Titles</vt:lpstr>
      <vt:lpstr>'VI Факты получения'!Print_Titles</vt:lpstr>
      <vt:lpstr>Комментарии!Print_Titles</vt:lpstr>
      <vt:lpstr>'Раздел I'!Print_Titles</vt:lpstr>
      <vt:lpstr>Год</vt:lpstr>
      <vt:lpstr>Годы</vt:lpstr>
      <vt:lpstr>Дата</vt:lpstr>
      <vt:lpstr>Месяцы</vt:lpstr>
      <vt:lpstr>МО</vt:lpstr>
      <vt:lpstr>'II Целевые показатели'!Область_печати</vt:lpstr>
      <vt:lpstr>'III Количество поставщиков'!Область_печати</vt:lpstr>
      <vt:lpstr>'V Перечень услуг'!Область_печати</vt:lpstr>
      <vt:lpstr>'VII Имущественная под-ка СОНКО'!Область_печати</vt:lpstr>
      <vt:lpstr>'VIII Имущественная поддержка СП'!Область_печати</vt:lpstr>
      <vt:lpstr>'XI Поддержка СП рег. проекты'!Область_печати</vt:lpstr>
      <vt:lpstr>'XII Поддержка СП иные напр.'!Область_печати</vt:lpstr>
      <vt:lpstr>Контакты!Область_печати</vt:lpstr>
      <vt:lpstr>'Раздел I'!Область_печати</vt:lpstr>
      <vt:lpstr>Перечень</vt:lpstr>
      <vt:lpstr>Период</vt:lpstr>
      <vt:lpstr>Список</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Елена Владимировна Метелица</cp:lastModifiedBy>
  <cp:revision>4</cp:revision>
  <cp:lastPrinted>2024-02-09T03:52:27Z</cp:lastPrinted>
  <dcterms:created xsi:type="dcterms:W3CDTF">2006-09-16T00:00:00Z</dcterms:created>
  <dcterms:modified xsi:type="dcterms:W3CDTF">2024-03-19T10:11:13Z</dcterms:modified>
</cp:coreProperties>
</file>